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8" windowWidth="12120" windowHeight="8520" firstSheet="1" activeTab="3"/>
  </bookViews>
  <sheets>
    <sheet name="Freibetrag nach § 30 SGB II" sheetId="2" r:id="rId1"/>
    <sheet name="Freibetrag § 30 - ab Okt.2005" sheetId="6" r:id="rId2"/>
    <sheet name="Freibetrag § 11Abs. 3 - ab 2011" sheetId="7" r:id="rId3"/>
    <sheet name="Ehrenamtlich + Erwerbseinkommen" sheetId="8" r:id="rId4"/>
    <sheet name="Ehrenamtlich +2 Erwerbseinko E" sheetId="9" r:id="rId5"/>
  </sheets>
  <definedNames>
    <definedName name="_xlnm.Print_Area" localSheetId="3">'Ehrenamtlich + Erwerbseinkommen'!$A$1:$G$28</definedName>
    <definedName name="_xlnm.Print_Area" localSheetId="4">'Ehrenamtlich +2 Erwerbseinko E'!$A$1:$J$23</definedName>
    <definedName name="_xlnm.Print_Area" localSheetId="2">'Freibetrag § 11Abs. 3 - ab 2011'!$A$1:$Q$32</definedName>
    <definedName name="_xlnm.Print_Area" localSheetId="1">'Freibetrag § 30 - ab Okt.2005'!$A$1:$Q$32</definedName>
    <definedName name="_xlnm.Print_Area" localSheetId="0">'Freibetrag nach § 30 SGB II'!$A$1:$P$29</definedName>
  </definedNames>
  <calcPr calcId="145621"/>
</workbook>
</file>

<file path=xl/calcChain.xml><?xml version="1.0" encoding="utf-8"?>
<calcChain xmlns="http://schemas.openxmlformats.org/spreadsheetml/2006/main">
  <c r="F19" i="9" l="1"/>
  <c r="C23" i="8"/>
  <c r="F17" i="8"/>
  <c r="C21" i="9"/>
  <c r="C12" i="9"/>
  <c r="C9" i="9"/>
  <c r="C8" i="9"/>
  <c r="C12" i="8"/>
  <c r="C9" i="8"/>
  <c r="C8" i="8"/>
  <c r="E16" i="7"/>
  <c r="E17" i="7"/>
  <c r="J16" i="7"/>
  <c r="J19" i="7"/>
  <c r="J30" i="7"/>
  <c r="E11" i="7"/>
  <c r="E12" i="7"/>
  <c r="K18" i="7"/>
  <c r="J16" i="6"/>
  <c r="J30" i="6"/>
  <c r="E11" i="6"/>
  <c r="E12" i="6"/>
  <c r="J19" i="6"/>
  <c r="E16" i="6"/>
  <c r="E17" i="6"/>
  <c r="E19" i="6"/>
  <c r="E26" i="2"/>
  <c r="B31" i="6"/>
  <c r="B30" i="6"/>
  <c r="I18" i="2"/>
  <c r="K18" i="6"/>
  <c r="I16" i="2"/>
  <c r="I27" i="2"/>
  <c r="E11" i="2"/>
  <c r="E12" i="2"/>
  <c r="I17" i="2"/>
  <c r="E17" i="2"/>
  <c r="E18" i="2"/>
  <c r="E14" i="2"/>
  <c r="E16" i="2"/>
  <c r="E20" i="2"/>
  <c r="E22" i="2"/>
  <c r="E19" i="7"/>
  <c r="E27" i="7"/>
  <c r="E21" i="7"/>
  <c r="E28" i="7"/>
  <c r="C10" i="8"/>
  <c r="C13" i="9"/>
  <c r="C10" i="9"/>
  <c r="C13" i="8"/>
  <c r="E27" i="6"/>
  <c r="E21" i="6"/>
  <c r="E28" i="6"/>
</calcChain>
</file>

<file path=xl/comments1.xml><?xml version="1.0" encoding="utf-8"?>
<comments xmlns="http://schemas.openxmlformats.org/spreadsheetml/2006/main">
  <authors>
    <author>Gatzemeier</author>
  </authors>
  <commentList>
    <comment ref="M18" authorId="0">
      <text>
        <r>
          <rPr>
            <sz val="10"/>
            <color indexed="81"/>
            <rFont val="Tahoma"/>
            <family val="2"/>
          </rPr>
          <t>19 Arbeitstage pro Monat
     in einer 5-Tage-Woche
23 Arbeitstage pro Monat 
     in einer 6-Tage-Woche</t>
        </r>
      </text>
    </comment>
    <comment ref="J19" authorId="0">
      <text>
        <r>
          <rPr>
            <sz val="10"/>
            <color indexed="81"/>
            <rFont val="Tahoma"/>
            <family val="2"/>
          </rPr>
          <t>Für den Landkreis Göttingen wurde die Entscheidung getroffen, dass die Pauschale nur einmal pro Bedarfsgemeinschaft Berücksichtigung finden darf!.</t>
        </r>
      </text>
    </comment>
  </commentList>
</comments>
</file>

<file path=xl/comments2.xml><?xml version="1.0" encoding="utf-8"?>
<comments xmlns="http://schemas.openxmlformats.org/spreadsheetml/2006/main">
  <authors>
    <author>Uhde</author>
    <author>Gatzemeier</author>
  </authors>
  <commentList>
    <comment ref="K17" authorId="0">
      <text>
        <r>
          <rPr>
            <b/>
            <sz val="8"/>
            <color indexed="81"/>
            <rFont val="Tahoma"/>
            <family val="2"/>
          </rPr>
          <t>Bei Einkommen von mehr als 400 €:</t>
        </r>
        <r>
          <rPr>
            <sz val="8"/>
            <color indexed="81"/>
            <rFont val="Tahoma"/>
          </rPr>
          <t xml:space="preserve">
Wenn der Hilfebedürftige nachweist, dass die Summe der Absetzungsbeträge nach § 11 Abs. 2 Nr. 3 bis 5 SGB II den Betrag von 100 € übersteigt, sind die </t>
        </r>
        <r>
          <rPr>
            <b/>
            <sz val="8"/>
            <color indexed="81"/>
            <rFont val="Tahoma"/>
            <family val="2"/>
          </rPr>
          <t>tatsächl.</t>
        </r>
        <r>
          <rPr>
            <sz val="8"/>
            <color indexed="81"/>
            <rFont val="Tahoma"/>
          </rPr>
          <t xml:space="preserve"> Absetzungen/Aufwendungen zu erfassen.
</t>
        </r>
      </text>
    </comment>
    <comment ref="K18" authorId="0">
      <text>
        <r>
          <rPr>
            <b/>
            <sz val="8"/>
            <color indexed="81"/>
            <rFont val="Tahoma"/>
            <charset val="1"/>
          </rPr>
          <t>tatsächl. Beträge sind nur zu erfassen, wenn die Pauschale nicht gewährt wird.</t>
        </r>
        <r>
          <rPr>
            <sz val="8"/>
            <color indexed="81"/>
            <rFont val="Tahoma"/>
            <charset val="1"/>
          </rPr>
          <t xml:space="preserve">
</t>
        </r>
      </text>
    </comment>
    <comment ref="K19" authorId="0">
      <text>
        <r>
          <rPr>
            <b/>
            <sz val="8"/>
            <color indexed="81"/>
            <rFont val="Tahoma"/>
            <family val="2"/>
          </rPr>
          <t>Wenn die Pauschale gewährt wird, muss hier 0,0 stehen bleiben!</t>
        </r>
      </text>
    </comment>
    <comment ref="N19" authorId="1">
      <text>
        <r>
          <rPr>
            <sz val="10"/>
            <color indexed="81"/>
            <rFont val="Tahoma"/>
            <family val="2"/>
          </rPr>
          <t>19 Arbeitstage pro Monat
     in einer 5-Tage-Woche
23 Arbeitstage pro Monat 
     in einer 6-Tage-Woche</t>
        </r>
      </text>
    </comment>
    <comment ref="K20" authorId="0">
      <text>
        <r>
          <rPr>
            <b/>
            <sz val="8"/>
            <color indexed="81"/>
            <rFont val="Tahoma"/>
            <family val="2"/>
          </rPr>
          <t>Bei Einkommen von mehr als 400 €:</t>
        </r>
        <r>
          <rPr>
            <sz val="8"/>
            <color indexed="81"/>
            <rFont val="Tahoma"/>
          </rPr>
          <t xml:space="preserve">
Wenn der Hilfebedürftige nachweist, dass die Summe der Absetzungsbeträge nach § 11 Abs. 2 Nr. 3 bis 5 SGB II den Betrag von 100 € übersteigt, ist eine Versicherungspauschale in Höhe von 30,00 € zu erfassen.
</t>
        </r>
      </text>
    </comment>
    <comment ref="K21" authorId="0">
      <text>
        <r>
          <rPr>
            <b/>
            <sz val="8"/>
            <color indexed="81"/>
            <rFont val="Tahoma"/>
            <family val="2"/>
          </rPr>
          <t>Bei Einkommen von mehr als 400 €:</t>
        </r>
        <r>
          <rPr>
            <sz val="8"/>
            <color indexed="81"/>
            <rFont val="Tahoma"/>
          </rPr>
          <t xml:space="preserve">
Wenn der Hilfebedürftige nachweist, dass die Summe der Absetzungsbeträge nach § 11 Abs. 2 Nr. 3 bis 5 SGB II den Betrag von 100 € übersteigt,ist eine Werbungskosten-pauschale in Höhe von 15,33 € zu erfassen.
</t>
        </r>
      </text>
    </comment>
  </commentList>
</comments>
</file>

<file path=xl/comments3.xml><?xml version="1.0" encoding="utf-8"?>
<comments xmlns="http://schemas.openxmlformats.org/spreadsheetml/2006/main">
  <authors>
    <author>Uhde</author>
    <author>Gatzemeier</author>
  </authors>
  <commentList>
    <comment ref="K17" authorId="0">
      <text>
        <r>
          <rPr>
            <b/>
            <sz val="8"/>
            <color indexed="81"/>
            <rFont val="Tahoma"/>
            <family val="2"/>
          </rPr>
          <t>Bei Einkommen von mehr als 400 €:</t>
        </r>
        <r>
          <rPr>
            <sz val="8"/>
            <color indexed="81"/>
            <rFont val="Tahoma"/>
          </rPr>
          <t xml:space="preserve">
Wenn der Hilfebedürftige nachweist, dass die Summe der Absetzungsbeträge nach § 11 Abs. 2 Nr. 3 bis 5 SGB II den Betrag von 100 € übersteigt, sind die </t>
        </r>
        <r>
          <rPr>
            <b/>
            <sz val="8"/>
            <color indexed="81"/>
            <rFont val="Tahoma"/>
            <family val="2"/>
          </rPr>
          <t>tatsächl.</t>
        </r>
        <r>
          <rPr>
            <sz val="8"/>
            <color indexed="81"/>
            <rFont val="Tahoma"/>
          </rPr>
          <t xml:space="preserve"> Absetzungen/Aufwendungen zu erfassen.
</t>
        </r>
      </text>
    </comment>
    <comment ref="K18" authorId="0">
      <text>
        <r>
          <rPr>
            <b/>
            <sz val="8"/>
            <color indexed="81"/>
            <rFont val="Tahoma"/>
            <charset val="1"/>
          </rPr>
          <t>tatsächl. Beträge sind nur zu erfassen, wenn die Pauschale nicht gewährt wird.</t>
        </r>
        <r>
          <rPr>
            <sz val="8"/>
            <color indexed="81"/>
            <rFont val="Tahoma"/>
            <charset val="1"/>
          </rPr>
          <t xml:space="preserve">
</t>
        </r>
      </text>
    </comment>
    <comment ref="K19" authorId="0">
      <text>
        <r>
          <rPr>
            <b/>
            <sz val="8"/>
            <color indexed="81"/>
            <rFont val="Tahoma"/>
            <family val="2"/>
          </rPr>
          <t>Wenn die Pauschale gewährt wird, muss hier 0,0 stehen bleiben!</t>
        </r>
      </text>
    </comment>
    <comment ref="N19" authorId="1">
      <text>
        <r>
          <rPr>
            <sz val="10"/>
            <color indexed="81"/>
            <rFont val="Tahoma"/>
            <family val="2"/>
          </rPr>
          <t>19 Arbeitstage pro Monat
     in einer 5-Tage-Woche
23 Arbeitstage pro Monat 
     in einer 6-Tage-Woche</t>
        </r>
      </text>
    </comment>
    <comment ref="K20" authorId="0">
      <text>
        <r>
          <rPr>
            <b/>
            <sz val="8"/>
            <color indexed="81"/>
            <rFont val="Tahoma"/>
            <family val="2"/>
          </rPr>
          <t>Bei Einkommen von mehr als 400 €:</t>
        </r>
        <r>
          <rPr>
            <sz val="8"/>
            <color indexed="81"/>
            <rFont val="Tahoma"/>
          </rPr>
          <t xml:space="preserve">
Wenn der Hilfebedürftige nachweist, dass die Summe der Absetzungsbeträge nach § 11 Abs. 2 Nr. 3 bis 5 SGB II den Betrag von 100 € übersteigt, ist eine Versicherungspauschale in Höhe von 30,00 € zu erfassen.
</t>
        </r>
      </text>
    </comment>
    <comment ref="K21" authorId="0">
      <text>
        <r>
          <rPr>
            <b/>
            <sz val="8"/>
            <color indexed="81"/>
            <rFont val="Tahoma"/>
            <family val="2"/>
          </rPr>
          <t>Bei Einkommen von mehr als 400 €:</t>
        </r>
        <r>
          <rPr>
            <sz val="8"/>
            <color indexed="81"/>
            <rFont val="Tahoma"/>
          </rPr>
          <t xml:space="preserve">
Wenn der Hilfebedürftige nachweist, dass die Summe der Absetzungsbeträge nach § 11 Abs. 2 Nr. 3 bis 5 SGB II den Betrag von 100 € übersteigt,ist eine Werbungskosten-pauschale in Höhe von 15,33 € zu erfassen.
</t>
        </r>
      </text>
    </comment>
  </commentList>
</comments>
</file>

<file path=xl/sharedStrings.xml><?xml version="1.0" encoding="utf-8"?>
<sst xmlns="http://schemas.openxmlformats.org/spreadsheetml/2006/main" count="220" uniqueCount="113">
  <si>
    <t>Brutto</t>
  </si>
  <si>
    <t>Netto</t>
  </si>
  <si>
    <t>§ 30 Nr. 1</t>
  </si>
  <si>
    <t>§ 30 Nr. 2</t>
  </si>
  <si>
    <t>§ 30 Nr. 3</t>
  </si>
  <si>
    <t>Berechnung des Freibetrages nach § 30 SGB II</t>
  </si>
  <si>
    <t>bei Erwerbstätigkeit</t>
  </si>
  <si>
    <t>Euro</t>
  </si>
  <si>
    <t>Freibetrag nach § 30 SGB II</t>
  </si>
  <si>
    <t>Bereinigtes mtl. Einkommen</t>
  </si>
  <si>
    <t>Verhältnis Netto// Brutto</t>
  </si>
  <si>
    <t>Anteil:</t>
  </si>
  <si>
    <t>Arbeitsmittel</t>
  </si>
  <si>
    <t>Abzüge</t>
  </si>
  <si>
    <t>400,01 - 900</t>
  </si>
  <si>
    <t>900,01 - max.1500</t>
  </si>
  <si>
    <t>Aufrechnung der Abzüge</t>
  </si>
  <si>
    <t>ggf. Aufrechnung der Abzüge von Lohn/Gehalt</t>
  </si>
  <si>
    <t>Lohnsteuer</t>
  </si>
  <si>
    <t>Kirchensteuer</t>
  </si>
  <si>
    <t>Solidaritätszuschlag</t>
  </si>
  <si>
    <t>Krankenversicherung</t>
  </si>
  <si>
    <t>Pflegeversicherungsbeitrag</t>
  </si>
  <si>
    <t>Arbeitslosenversicherung</t>
  </si>
  <si>
    <t>Rentenversicherungsbeitrag</t>
  </si>
  <si>
    <t>(Zwischen-) Summe der Abzüge</t>
  </si>
  <si>
    <t xml:space="preserve"> 0,00 - 400</t>
  </si>
  <si>
    <t>(Aufrechnung;
 rechts möglich)</t>
  </si>
  <si>
    <t>Entfernungskilometer 
á 0,06 Euro</t>
  </si>
  <si>
    <t>Werbungskostenpauschale 1/60 von 920,00 Euro</t>
  </si>
  <si>
    <t>Name, Vorname:</t>
  </si>
  <si>
    <t>Aktenzeichen:</t>
  </si>
  <si>
    <t>Arbeitstage/ Monat
bei 5 Tage / Woche</t>
  </si>
  <si>
    <t>Pauschale f. Versicherungen; 30,00 Euro</t>
  </si>
  <si>
    <t xml:space="preserve">800,01 - </t>
  </si>
  <si>
    <t xml:space="preserve"> 100,00 - </t>
  </si>
  <si>
    <t>(Aufrechnung rechts möglich)</t>
  </si>
  <si>
    <t>Pauschale nach § 11 Abs. 2 Satz 2 SGB II</t>
  </si>
  <si>
    <t>nachgewiese Beträge für:</t>
  </si>
  <si>
    <t xml:space="preserve">Berechnung des Freibetrages nach § 30 SGB II </t>
  </si>
  <si>
    <r>
      <t xml:space="preserve">bei Erwerbstätigkeit - </t>
    </r>
    <r>
      <rPr>
        <b/>
        <i/>
        <sz val="11"/>
        <rFont val="Arial"/>
        <family val="2"/>
      </rPr>
      <t>Neuregelung ab 10/2005</t>
    </r>
  </si>
  <si>
    <t>Entfernungskilometer 
á 0,20 Euro</t>
  </si>
  <si>
    <t>Versicherungspauschale</t>
  </si>
  <si>
    <t>Werbungskostenpauschale</t>
  </si>
  <si>
    <t>Nettoeinkommen</t>
  </si>
  <si>
    <t>vom</t>
  </si>
  <si>
    <t>anteilige Berechnung für Teilmonate:</t>
  </si>
  <si>
    <t>© by KDS Göttingen, FB 4.1; Dezember 2005</t>
  </si>
  <si>
    <r>
      <t xml:space="preserve">Summe </t>
    </r>
    <r>
      <rPr>
        <sz val="8"/>
        <rFont val="Arial"/>
        <family val="2"/>
      </rPr>
      <t>(SN0112 -Freibetrag bei Einkommen Art 301)</t>
    </r>
  </si>
  <si>
    <t>Summe (SN0112 -Freibetrag bei Einkommen Art 301)</t>
  </si>
  <si>
    <t>bis</t>
  </si>
  <si>
    <t>d.M.</t>
  </si>
  <si>
    <t>Version: 07.02.2006</t>
  </si>
  <si>
    <t>Freibetrag nach § 30</t>
  </si>
  <si>
    <t>KfZ-Versicherung</t>
  </si>
  <si>
    <t>Dietrich, Anke EK 04/07 in 05/07</t>
  </si>
  <si>
    <t xml:space="preserve">1000,01 - </t>
  </si>
  <si>
    <t>Neuregelung ab 2011</t>
  </si>
  <si>
    <t>11Abs. 3 b SGB II</t>
  </si>
  <si>
    <t>§ 11 Abs. 3 b Nr. 1</t>
  </si>
  <si>
    <t>§ 11 Abs. 3 b Nr. 2</t>
  </si>
  <si>
    <t>Pauschale nach § 11 b Abs. 2 Satz 2 SGB II</t>
  </si>
  <si>
    <t>Freibetrag nach § 11 Abs. 3 b</t>
  </si>
  <si>
    <t>Version 09.03.2011</t>
  </si>
  <si>
    <r>
      <t>Freibetrag nach § 11 Abs. 3 b</t>
    </r>
    <r>
      <rPr>
        <sz val="10"/>
        <rFont val="Arial"/>
      </rPr>
      <t xml:space="preserve"> </t>
    </r>
  </si>
  <si>
    <t>Berechnung Erwerbstätigenfreibetrag bei Zusammentreffen von</t>
  </si>
  <si>
    <t>Grundfreibetrag Erwerbstätigkeit</t>
  </si>
  <si>
    <t>Grundfreibetrag Ehrenamt/Übungsleiter</t>
  </si>
  <si>
    <t>Gesamtbruttoeinkommen</t>
  </si>
  <si>
    <t>Freibetrag für Einkommen bis 1000,- €</t>
  </si>
  <si>
    <t>ENTWEDER</t>
  </si>
  <si>
    <t>Freibetrag für Einkommen über 1000,- €</t>
  </si>
  <si>
    <t>ohne Kinder</t>
  </si>
  <si>
    <t>gesamt</t>
  </si>
  <si>
    <t>ODER</t>
  </si>
  <si>
    <r>
      <t xml:space="preserve">Freibetrag für Einkommen über 1000,- €
</t>
    </r>
    <r>
      <rPr>
        <b/>
        <sz val="11"/>
        <color indexed="8"/>
        <rFont val="Calibri"/>
        <family val="2"/>
      </rPr>
      <t>bei Erwerbstätigen mit mind. 1 Kind</t>
    </r>
  </si>
  <si>
    <t>Die gelb hinterlegten Felder bitte ausfüllen</t>
  </si>
  <si>
    <t>→ alle Einkommen addiert s.unten</t>
  </si>
  <si>
    <t>1.</t>
  </si>
  <si>
    <t xml:space="preserve">Einkommen </t>
  </si>
  <si>
    <t>2.</t>
  </si>
  <si>
    <t>Einkommen</t>
  </si>
  <si>
    <t>3.</t>
  </si>
  <si>
    <t xml:space="preserve">Einkommen   Brutto 700 </t>
  </si>
  <si>
    <t xml:space="preserve">4. </t>
  </si>
  <si>
    <t xml:space="preserve">insgesamt </t>
  </si>
  <si>
    <t>oben bei Gesamtbrutto eingeben</t>
  </si>
  <si>
    <t>EK Berechnung 01-2017 Bruttoeinkommen + Leistungsprämie</t>
  </si>
  <si>
    <t xml:space="preserve">                                                          1508,97 € +  365,60=  1874,57 € </t>
  </si>
  <si>
    <t>Anlage zum Rundschreiben 3-2016</t>
  </si>
  <si>
    <t xml:space="preserve">Beispiel zu Punkt IV. 2. </t>
  </si>
  <si>
    <t xml:space="preserve">         addieren, in die Berechnung 6/318 einpflegen und                                                                                                                                                                                                                                                                                                                                                                                     umbenennen in Grundfreibetrag</t>
  </si>
  <si>
    <t>Excel-Berechnung Erwerbsfreibetrag trifft mit Einkommen zusammen</t>
  </si>
  <si>
    <t xml:space="preserve"> Erwerbstätigkeit und ehrenamtlicher Tätigkeit</t>
  </si>
  <si>
    <r>
      <t xml:space="preserve"> ehrenamtlicher Tätigkeit und </t>
    </r>
    <r>
      <rPr>
        <b/>
        <u/>
        <sz val="11"/>
        <color indexed="10"/>
        <rFont val="Calibri"/>
        <family val="2"/>
      </rPr>
      <t xml:space="preserve">mehreren </t>
    </r>
    <r>
      <rPr>
        <b/>
        <sz val="11"/>
        <color indexed="8"/>
        <rFont val="Calibri"/>
        <family val="2"/>
      </rPr>
      <t xml:space="preserve">EK aus Erwerbstätigkeit </t>
    </r>
  </si>
  <si>
    <t>Aufwandsentschädigung/Ehrenamt</t>
  </si>
  <si>
    <t>Netto 980</t>
  </si>
  <si>
    <t xml:space="preserve">              → beide Einkommen addiert</t>
  </si>
  <si>
    <t xml:space="preserve">netto = </t>
  </si>
  <si>
    <t>Textbaustein über Zusammensetzung EK anlegen wenn mehrere EK vorhanden sind</t>
  </si>
  <si>
    <r>
      <t>zusammen in Berechnung</t>
    </r>
    <r>
      <rPr>
        <b/>
        <sz val="10"/>
        <color indexed="60"/>
        <rFont val="Arial"/>
        <family val="2"/>
      </rPr>
      <t xml:space="preserve"> 6/318 einpflegen </t>
    </r>
    <r>
      <rPr>
        <sz val="10"/>
        <rFont val="Arial"/>
        <family val="2"/>
      </rPr>
      <t>und umbenennen in Grundfreibetrag</t>
    </r>
    <r>
      <rPr>
        <b/>
        <sz val="10"/>
        <color indexed="17"/>
        <rFont val="Arial"/>
        <family val="2"/>
      </rPr>
      <t xml:space="preserve"> </t>
    </r>
    <r>
      <rPr>
        <b/>
        <sz val="10"/>
        <color indexed="57"/>
        <rFont val="Arial"/>
        <family val="2"/>
      </rPr>
      <t>bzw.</t>
    </r>
    <r>
      <rPr>
        <b/>
        <sz val="10"/>
        <color indexed="17"/>
        <rFont val="Arial"/>
        <family val="2"/>
      </rPr>
      <t xml:space="preserve"> </t>
    </r>
    <r>
      <rPr>
        <b/>
        <sz val="10"/>
        <color indexed="57"/>
        <rFont val="Arial"/>
        <family val="2"/>
      </rPr>
      <t>6/111 bei U25</t>
    </r>
  </si>
  <si>
    <r>
      <t>gesetzl. Abzüge</t>
    </r>
    <r>
      <rPr>
        <b/>
        <sz val="10"/>
        <color indexed="60"/>
        <rFont val="Arial"/>
        <family val="2"/>
      </rPr>
      <t xml:space="preserve"> bei 6/627 </t>
    </r>
    <r>
      <rPr>
        <sz val="10"/>
        <rFont val="Arial"/>
      </rPr>
      <t xml:space="preserve">eingeben bzw. </t>
    </r>
    <r>
      <rPr>
        <b/>
        <sz val="10"/>
        <color indexed="57"/>
        <rFont val="Arial"/>
        <family val="2"/>
      </rPr>
      <t>6/110 bei U25</t>
    </r>
  </si>
  <si>
    <r>
      <rPr>
        <b/>
        <sz val="10"/>
        <color indexed="60"/>
        <rFont val="Arial"/>
        <family val="2"/>
      </rPr>
      <t>bei 6/617</t>
    </r>
    <r>
      <rPr>
        <sz val="10"/>
        <rFont val="Arial"/>
      </rPr>
      <t xml:space="preserve"> bzw. </t>
    </r>
    <r>
      <rPr>
        <b/>
        <sz val="10"/>
        <color indexed="57"/>
        <rFont val="Arial"/>
        <family val="2"/>
      </rPr>
      <t>6/077 bei U25</t>
    </r>
    <r>
      <rPr>
        <sz val="10"/>
        <rFont val="Arial"/>
      </rPr>
      <t xml:space="preserve"> eingeben und umbenennen</t>
    </r>
  </si>
  <si>
    <r>
      <t xml:space="preserve">           → in Berechnung 6/628 eingeben bzw. </t>
    </r>
    <r>
      <rPr>
        <b/>
        <sz val="10"/>
        <color indexed="57"/>
        <rFont val="Calibri"/>
        <family val="2"/>
      </rPr>
      <t xml:space="preserve">6/112 bei U25 </t>
    </r>
    <r>
      <rPr>
        <sz val="10"/>
        <rFont val="Calibri"/>
        <family val="2"/>
      </rPr>
      <t>und umbenennen in Einkommensfreibetrag</t>
    </r>
  </si>
  <si>
    <r>
      <t xml:space="preserve">          → in Berechnung 6/628 eingeben bzw. </t>
    </r>
    <r>
      <rPr>
        <b/>
        <sz val="10"/>
        <color indexed="57"/>
        <rFont val="Calibri"/>
        <family val="2"/>
      </rPr>
      <t>6/112 bei U25</t>
    </r>
    <r>
      <rPr>
        <b/>
        <sz val="10"/>
        <color indexed="53"/>
        <rFont val="Calibri"/>
        <family val="2"/>
      </rPr>
      <t xml:space="preserve"> </t>
    </r>
    <r>
      <rPr>
        <sz val="10"/>
        <rFont val="Calibri"/>
        <family val="2"/>
      </rPr>
      <t>und umbenennen in Einkommenfreibetrag</t>
    </r>
  </si>
  <si>
    <r>
      <t xml:space="preserve">bei 6/626 eingeben Textbaustein über Zusammensetzung EK anlegen wenn mehrere EK vorhanden sind </t>
    </r>
    <r>
      <rPr>
        <b/>
        <sz val="10"/>
        <color indexed="57"/>
        <rFont val="Arial"/>
        <family val="2"/>
      </rPr>
      <t>bzw. 6/076 bei U25 und umbenennen</t>
    </r>
  </si>
  <si>
    <t>Mälzer, 19.09.2019</t>
  </si>
  <si>
    <r>
      <t xml:space="preserve">         zusammen in Berechnung </t>
    </r>
    <r>
      <rPr>
        <b/>
        <sz val="10"/>
        <color indexed="60"/>
        <rFont val="Arial"/>
        <family val="2"/>
      </rPr>
      <t>6/318 einpflegen</t>
    </r>
    <r>
      <rPr>
        <b/>
        <sz val="10"/>
        <rFont val="Arial"/>
        <family val="2"/>
      </rPr>
      <t xml:space="preserve"> und umbenennen in Grundfreibetrag bzw. </t>
    </r>
    <r>
      <rPr>
        <b/>
        <sz val="10"/>
        <color indexed="17"/>
        <rFont val="Arial"/>
        <family val="2"/>
      </rPr>
      <t>6/111 bei U25</t>
    </r>
  </si>
  <si>
    <r>
      <t xml:space="preserve">           → in Berechnung 6/628 eingeben </t>
    </r>
    <r>
      <rPr>
        <b/>
        <sz val="11"/>
        <color indexed="17"/>
        <rFont val="Calibri"/>
        <family val="2"/>
      </rPr>
      <t xml:space="preserve">bzw. 6/112 bei U25 </t>
    </r>
    <r>
      <rPr>
        <b/>
        <sz val="11"/>
        <color indexed="60"/>
        <rFont val="Calibri"/>
        <family val="2"/>
      </rPr>
      <t>und umbenennen in Einkommensfreibetrag</t>
    </r>
  </si>
  <si>
    <r>
      <t xml:space="preserve">           → in Berechnung 6/628 eingeben bzw.</t>
    </r>
    <r>
      <rPr>
        <b/>
        <sz val="11"/>
        <color indexed="17"/>
        <rFont val="Calibri"/>
        <family val="2"/>
      </rPr>
      <t xml:space="preserve"> 6/112 bei U25</t>
    </r>
    <r>
      <rPr>
        <b/>
        <sz val="11"/>
        <color indexed="60"/>
        <rFont val="Calibri"/>
        <family val="2"/>
      </rPr>
      <t xml:space="preserve"> und umbenennen in Einkommensfreibetrag</t>
    </r>
  </si>
  <si>
    <r>
      <t xml:space="preserve">Brutto bei 6/626 </t>
    </r>
    <r>
      <rPr>
        <b/>
        <sz val="10"/>
        <color indexed="57"/>
        <rFont val="Arial"/>
        <family val="2"/>
      </rPr>
      <t>bzw. 6/076 bei U25 eingeben</t>
    </r>
  </si>
  <si>
    <r>
      <t xml:space="preserve">gesetzl. Abzüge bei 6/627 eingeben </t>
    </r>
    <r>
      <rPr>
        <b/>
        <sz val="10"/>
        <color indexed="17"/>
        <rFont val="Arial"/>
        <family val="2"/>
      </rPr>
      <t>bzw. 6/110 bei U25</t>
    </r>
  </si>
  <si>
    <r>
      <t xml:space="preserve">bei 6/617 </t>
    </r>
    <r>
      <rPr>
        <b/>
        <sz val="10"/>
        <color indexed="17"/>
        <rFont val="Arial"/>
        <family val="2"/>
      </rPr>
      <t>bzw. 6/077 bei U25</t>
    </r>
    <r>
      <rPr>
        <b/>
        <sz val="10"/>
        <color indexed="60"/>
        <rFont val="Arial"/>
        <family val="2"/>
      </rPr>
      <t xml:space="preserve"> eingeben und umbenennen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</si>
</sst>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"/>
    <numFmt numFmtId="165" formatCode="0.0"/>
    <numFmt numFmtId="166" formatCode="#,##0.00_ ;[Red]\-#,##0.00\ "/>
    <numFmt numFmtId="167" formatCode="d/"/>
  </numFmts>
  <fonts count="42" x14ac:knownFonts="1">
    <font>
      <sz val="10"/>
      <name val="Arial"/>
    </font>
    <font>
      <sz val="10"/>
      <name val="Arial"/>
    </font>
    <font>
      <sz val="8"/>
      <name val="Arial"/>
    </font>
    <font>
      <sz val="6"/>
      <name val="Arial"/>
    </font>
    <font>
      <sz val="11"/>
      <name val="Arial"/>
    </font>
    <font>
      <sz val="9"/>
      <name val="Arial"/>
    </font>
    <font>
      <sz val="7"/>
      <name val="Arial"/>
    </font>
    <font>
      <sz val="8"/>
      <name val="Arial"/>
      <family val="2"/>
    </font>
    <font>
      <sz val="6.5"/>
      <name val="Arial"/>
      <family val="2"/>
    </font>
    <font>
      <sz val="10"/>
      <color indexed="8"/>
      <name val="Arial"/>
    </font>
    <font>
      <sz val="12"/>
      <name val="Arial"/>
    </font>
    <font>
      <sz val="10"/>
      <color indexed="81"/>
      <name val="Tahoma"/>
      <family val="2"/>
    </font>
    <font>
      <sz val="10"/>
      <color indexed="9"/>
      <name val="Arial"/>
    </font>
    <font>
      <sz val="8"/>
      <color indexed="81"/>
      <name val="Tahoma"/>
    </font>
    <font>
      <sz val="8"/>
      <color indexed="9"/>
      <name val="Arial"/>
    </font>
    <font>
      <b/>
      <sz val="8"/>
      <color indexed="81"/>
      <name val="Tahoma"/>
      <family val="2"/>
    </font>
    <font>
      <b/>
      <sz val="11"/>
      <name val="Arial"/>
      <family val="2"/>
    </font>
    <font>
      <sz val="11"/>
      <name val="Arial"/>
      <family val="2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b/>
      <i/>
      <sz val="11"/>
      <name val="Arial"/>
      <family val="2"/>
    </font>
    <font>
      <sz val="10"/>
      <name val="Palatino Linotype"/>
      <family val="1"/>
    </font>
    <font>
      <sz val="9"/>
      <name val="Arial"/>
      <family val="2"/>
    </font>
    <font>
      <sz val="9"/>
      <name val="Palatino Linotype"/>
      <family val="1"/>
    </font>
    <font>
      <b/>
      <sz val="11"/>
      <color indexed="8"/>
      <name val="Calibri"/>
      <family val="2"/>
    </font>
    <font>
      <b/>
      <sz val="11"/>
      <color indexed="60"/>
      <name val="Calibri"/>
      <family val="2"/>
    </font>
    <font>
      <sz val="10"/>
      <name val="Arial"/>
      <family val="2"/>
    </font>
    <font>
      <b/>
      <u/>
      <sz val="11"/>
      <color indexed="10"/>
      <name val="Calibri"/>
      <family val="2"/>
    </font>
    <font>
      <b/>
      <sz val="10"/>
      <name val="Arial"/>
      <family val="2"/>
    </font>
    <font>
      <b/>
      <sz val="10"/>
      <color indexed="60"/>
      <name val="Arial"/>
      <family val="2"/>
    </font>
    <font>
      <b/>
      <sz val="10"/>
      <color indexed="57"/>
      <name val="Arial"/>
      <family val="2"/>
    </font>
    <font>
      <b/>
      <sz val="10"/>
      <color indexed="17"/>
      <name val="Arial"/>
      <family val="2"/>
    </font>
    <font>
      <b/>
      <sz val="10"/>
      <color indexed="60"/>
      <name val="Calibri"/>
      <family val="2"/>
    </font>
    <font>
      <b/>
      <sz val="10"/>
      <color indexed="57"/>
      <name val="Calibri"/>
      <family val="2"/>
    </font>
    <font>
      <sz val="10"/>
      <name val="Calibri"/>
      <family val="2"/>
    </font>
    <font>
      <b/>
      <sz val="10"/>
      <color indexed="53"/>
      <name val="Calibri"/>
      <family val="2"/>
    </font>
    <font>
      <b/>
      <sz val="11"/>
      <color indexed="17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0"/>
      <color theme="9" tint="-0.499984740745262"/>
      <name val="Arial"/>
      <family val="2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2">
    <xf numFmtId="0" fontId="0" fillId="0" borderId="0" xfId="0"/>
    <xf numFmtId="0" fontId="0" fillId="2" borderId="0" xfId="0" applyFill="1" applyBorder="1"/>
    <xf numFmtId="0" fontId="0" fillId="2" borderId="0" xfId="0" applyFill="1" applyBorder="1" applyAlignment="1">
      <alignment horizontal="right"/>
    </xf>
    <xf numFmtId="0" fontId="0" fillId="2" borderId="0" xfId="0" applyFill="1" applyBorder="1" applyProtection="1"/>
    <xf numFmtId="0" fontId="0" fillId="2" borderId="0" xfId="0" applyFill="1" applyBorder="1" applyProtection="1">
      <protection hidden="1"/>
    </xf>
    <xf numFmtId="0" fontId="0" fillId="2" borderId="0" xfId="0" applyFill="1" applyBorder="1" applyAlignment="1" applyProtection="1">
      <alignment horizontal="right"/>
    </xf>
    <xf numFmtId="164" fontId="0" fillId="2" borderId="0" xfId="0" applyNumberFormat="1" applyFill="1" applyBorder="1" applyProtection="1">
      <protection hidden="1"/>
    </xf>
    <xf numFmtId="2" fontId="0" fillId="2" borderId="0" xfId="0" applyNumberFormat="1" applyFill="1" applyBorder="1" applyProtection="1">
      <protection hidden="1"/>
    </xf>
    <xf numFmtId="0" fontId="0" fillId="0" borderId="0" xfId="0" applyFill="1"/>
    <xf numFmtId="0" fontId="0" fillId="0" borderId="0" xfId="0" applyFill="1" applyBorder="1"/>
    <xf numFmtId="0" fontId="2" fillId="2" borderId="0" xfId="0" applyFont="1" applyFill="1" applyBorder="1" applyProtection="1"/>
    <xf numFmtId="0" fontId="2" fillId="2" borderId="0" xfId="0" applyFont="1" applyFill="1" applyBorder="1" applyAlignment="1">
      <alignment horizontal="left"/>
    </xf>
    <xf numFmtId="0" fontId="4" fillId="2" borderId="0" xfId="0" applyFont="1" applyFill="1" applyBorder="1"/>
    <xf numFmtId="2" fontId="0" fillId="2" borderId="1" xfId="0" applyNumberFormat="1" applyFill="1" applyBorder="1" applyProtection="1">
      <protection hidden="1"/>
    </xf>
    <xf numFmtId="0" fontId="0" fillId="2" borderId="1" xfId="0" applyFill="1" applyBorder="1" applyProtection="1"/>
    <xf numFmtId="2" fontId="0" fillId="2" borderId="2" xfId="0" applyNumberFormat="1" applyFill="1" applyBorder="1" applyProtection="1">
      <protection hidden="1"/>
    </xf>
    <xf numFmtId="0" fontId="0" fillId="2" borderId="2" xfId="0" applyFill="1" applyBorder="1" applyProtection="1"/>
    <xf numFmtId="2" fontId="0" fillId="2" borderId="3" xfId="0" applyNumberFormat="1" applyFill="1" applyBorder="1" applyProtection="1">
      <protection hidden="1"/>
    </xf>
    <xf numFmtId="0" fontId="0" fillId="2" borderId="3" xfId="0" applyFill="1" applyBorder="1" applyProtection="1"/>
    <xf numFmtId="0" fontId="0" fillId="3" borderId="2" xfId="0" applyFill="1" applyBorder="1" applyProtection="1"/>
    <xf numFmtId="4" fontId="0" fillId="0" borderId="0" xfId="0" applyNumberFormat="1" applyFill="1" applyBorder="1" applyProtection="1">
      <protection locked="0"/>
    </xf>
    <xf numFmtId="0" fontId="6" fillId="2" borderId="0" xfId="0" quotePrefix="1" applyFont="1" applyFill="1" applyBorder="1" applyAlignment="1" applyProtection="1">
      <alignment horizontal="left"/>
    </xf>
    <xf numFmtId="2" fontId="0" fillId="3" borderId="2" xfId="0" applyNumberFormat="1" applyFill="1" applyBorder="1" applyProtection="1">
      <protection hidden="1"/>
    </xf>
    <xf numFmtId="166" fontId="0" fillId="0" borderId="4" xfId="0" applyNumberFormat="1" applyFill="1" applyBorder="1" applyProtection="1">
      <protection locked="0"/>
    </xf>
    <xf numFmtId="166" fontId="0" fillId="0" borderId="5" xfId="0" applyNumberFormat="1" applyFill="1" applyBorder="1" applyProtection="1">
      <protection locked="0"/>
    </xf>
    <xf numFmtId="166" fontId="0" fillId="2" borderId="4" xfId="0" applyNumberFormat="1" applyFill="1" applyBorder="1" applyProtection="1"/>
    <xf numFmtId="166" fontId="0" fillId="2" borderId="4" xfId="0" applyNumberFormat="1" applyFill="1" applyBorder="1" applyProtection="1">
      <protection hidden="1"/>
    </xf>
    <xf numFmtId="0" fontId="3" fillId="2" borderId="0" xfId="0" applyFont="1" applyFill="1" applyBorder="1" applyAlignment="1">
      <alignment wrapText="1"/>
    </xf>
    <xf numFmtId="0" fontId="0" fillId="2" borderId="2" xfId="0" applyFill="1" applyBorder="1"/>
    <xf numFmtId="0" fontId="0" fillId="2" borderId="0" xfId="0" applyFill="1" applyBorder="1" applyAlignment="1">
      <alignment horizontal="left"/>
    </xf>
    <xf numFmtId="166" fontId="0" fillId="2" borderId="5" xfId="0" applyNumberFormat="1" applyFill="1" applyBorder="1" applyProtection="1">
      <protection hidden="1"/>
    </xf>
    <xf numFmtId="0" fontId="0" fillId="2" borderId="6" xfId="0" applyFill="1" applyBorder="1"/>
    <xf numFmtId="0" fontId="0" fillId="2" borderId="6" xfId="0" applyFill="1" applyBorder="1" applyAlignment="1">
      <alignment horizontal="left"/>
    </xf>
    <xf numFmtId="0" fontId="0" fillId="2" borderId="7" xfId="0" applyFill="1" applyBorder="1"/>
    <xf numFmtId="0" fontId="0" fillId="2" borderId="1" xfId="0" applyFill="1" applyBorder="1"/>
    <xf numFmtId="0" fontId="0" fillId="2" borderId="2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166" fontId="9" fillId="2" borderId="9" xfId="0" applyNumberFormat="1" applyFont="1" applyFill="1" applyBorder="1"/>
    <xf numFmtId="0" fontId="0" fillId="0" borderId="0" xfId="0" applyBorder="1" applyAlignment="1" applyProtection="1">
      <alignment horizontal="center"/>
      <protection locked="0"/>
    </xf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2" fillId="2" borderId="16" xfId="0" applyFont="1" applyFill="1" applyBorder="1"/>
    <xf numFmtId="0" fontId="0" fillId="2" borderId="16" xfId="0" applyFill="1" applyBorder="1"/>
    <xf numFmtId="0" fontId="0" fillId="2" borderId="17" xfId="0" applyFill="1" applyBorder="1"/>
    <xf numFmtId="0" fontId="0" fillId="0" borderId="0" xfId="0" applyBorder="1" applyProtection="1"/>
    <xf numFmtId="0" fontId="0" fillId="0" borderId="16" xfId="0" applyBorder="1" applyProtection="1"/>
    <xf numFmtId="0" fontId="8" fillId="2" borderId="0" xfId="0" applyFont="1" applyFill="1" applyBorder="1" applyAlignment="1">
      <alignment vertical="center" wrapText="1"/>
    </xf>
    <xf numFmtId="165" fontId="1" fillId="0" borderId="0" xfId="0" applyNumberFormat="1" applyFont="1" applyFill="1" applyBorder="1" applyAlignment="1" applyProtection="1">
      <alignment horizontal="center"/>
      <protection locked="0"/>
    </xf>
    <xf numFmtId="14" fontId="0" fillId="2" borderId="0" xfId="0" applyNumberFormat="1" applyFill="1" applyBorder="1" applyAlignment="1" applyProtection="1">
      <alignment horizontal="right"/>
    </xf>
    <xf numFmtId="0" fontId="0" fillId="2" borderId="0" xfId="0" applyFill="1"/>
    <xf numFmtId="14" fontId="0" fillId="2" borderId="0" xfId="0" applyNumberFormat="1" applyFill="1" applyBorder="1" applyProtection="1">
      <protection hidden="1"/>
    </xf>
    <xf numFmtId="0" fontId="12" fillId="0" borderId="0" xfId="0" applyFont="1"/>
    <xf numFmtId="0" fontId="14" fillId="0" borderId="0" xfId="0" applyFont="1" applyFill="1" applyBorder="1" applyAlignment="1">
      <alignment horizontal="left"/>
    </xf>
    <xf numFmtId="0" fontId="1" fillId="0" borderId="18" xfId="0" quotePrefix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>
      <alignment horizontal="left"/>
    </xf>
    <xf numFmtId="0" fontId="21" fillId="2" borderId="0" xfId="0" applyFont="1" applyFill="1" applyBorder="1"/>
    <xf numFmtId="0" fontId="21" fillId="2" borderId="0" xfId="0" applyFont="1" applyFill="1" applyBorder="1" applyAlignment="1" applyProtection="1">
      <alignment horizontal="right"/>
    </xf>
    <xf numFmtId="2" fontId="21" fillId="2" borderId="0" xfId="0" applyNumberFormat="1" applyFont="1" applyFill="1" applyBorder="1" applyProtection="1">
      <protection hidden="1"/>
    </xf>
    <xf numFmtId="0" fontId="21" fillId="2" borderId="0" xfId="0" applyFont="1" applyFill="1" applyBorder="1" applyProtection="1"/>
    <xf numFmtId="0" fontId="21" fillId="2" borderId="0" xfId="0" applyFont="1" applyFill="1"/>
    <xf numFmtId="0" fontId="21" fillId="2" borderId="0" xfId="0" applyFont="1" applyFill="1" applyAlignment="1">
      <alignment horizontal="right"/>
    </xf>
    <xf numFmtId="0" fontId="21" fillId="2" borderId="0" xfId="0" quotePrefix="1" applyFont="1" applyFill="1" applyBorder="1" applyProtection="1"/>
    <xf numFmtId="2" fontId="21" fillId="2" borderId="3" xfId="0" applyNumberFormat="1" applyFont="1" applyFill="1" applyBorder="1" applyProtection="1">
      <protection hidden="1"/>
    </xf>
    <xf numFmtId="0" fontId="21" fillId="2" borderId="3" xfId="0" applyFont="1" applyFill="1" applyBorder="1" applyProtection="1"/>
    <xf numFmtId="0" fontId="10" fillId="0" borderId="0" xfId="0" applyFont="1" applyBorder="1" applyAlignment="1" applyProtection="1"/>
    <xf numFmtId="0" fontId="0" fillId="0" borderId="0" xfId="0" applyProtection="1"/>
    <xf numFmtId="0" fontId="10" fillId="0" borderId="0" xfId="0" applyFont="1" applyBorder="1" applyAlignment="1" applyProtection="1">
      <alignment horizontal="left"/>
    </xf>
    <xf numFmtId="0" fontId="0" fillId="2" borderId="3" xfId="0" applyFill="1" applyBorder="1"/>
    <xf numFmtId="0" fontId="0" fillId="2" borderId="3" xfId="0" applyFill="1" applyBorder="1" applyAlignment="1" applyProtection="1">
      <alignment horizontal="right"/>
    </xf>
    <xf numFmtId="167" fontId="0" fillId="0" borderId="0" xfId="0" applyNumberFormat="1" applyFill="1" applyBorder="1" applyProtection="1">
      <protection locked="0"/>
    </xf>
    <xf numFmtId="2" fontId="21" fillId="2" borderId="0" xfId="0" applyNumberFormat="1" applyFont="1" applyFill="1" applyBorder="1" applyAlignment="1" applyProtection="1">
      <alignment horizontal="center"/>
      <protection hidden="1"/>
    </xf>
    <xf numFmtId="0" fontId="16" fillId="2" borderId="0" xfId="0" applyFont="1" applyFill="1" applyBorder="1"/>
    <xf numFmtId="0" fontId="22" fillId="0" borderId="0" xfId="0" applyFont="1"/>
    <xf numFmtId="0" fontId="0" fillId="4" borderId="0" xfId="0" applyFill="1" applyBorder="1"/>
    <xf numFmtId="0" fontId="16" fillId="4" borderId="0" xfId="0" applyFont="1" applyFill="1" applyBorder="1"/>
    <xf numFmtId="0" fontId="0" fillId="0" borderId="0" xfId="0" applyAlignment="1"/>
    <xf numFmtId="0" fontId="0" fillId="0" borderId="19" xfId="0" applyBorder="1"/>
    <xf numFmtId="0" fontId="0" fillId="0" borderId="18" xfId="0" applyBorder="1"/>
    <xf numFmtId="0" fontId="0" fillId="0" borderId="20" xfId="0" applyBorder="1"/>
    <xf numFmtId="0" fontId="0" fillId="5" borderId="20" xfId="0" applyFill="1" applyBorder="1"/>
    <xf numFmtId="0" fontId="37" fillId="0" borderId="18" xfId="0" applyFont="1" applyBorder="1"/>
    <xf numFmtId="0" fontId="37" fillId="0" borderId="19" xfId="0" applyFont="1" applyBorder="1" applyAlignment="1">
      <alignment horizontal="center"/>
    </xf>
    <xf numFmtId="0" fontId="37" fillId="0" borderId="18" xfId="0" applyFont="1" applyBorder="1" applyAlignment="1">
      <alignment horizontal="right"/>
    </xf>
    <xf numFmtId="0" fontId="37" fillId="0" borderId="9" xfId="0" applyFont="1" applyBorder="1"/>
    <xf numFmtId="0" fontId="0" fillId="0" borderId="18" xfId="0" applyBorder="1" applyAlignment="1">
      <alignment wrapText="1"/>
    </xf>
    <xf numFmtId="0" fontId="37" fillId="0" borderId="21" xfId="0" applyFont="1" applyBorder="1"/>
    <xf numFmtId="0" fontId="37" fillId="0" borderId="19" xfId="0" applyFont="1" applyBorder="1" applyAlignment="1">
      <alignment horizontal="center"/>
    </xf>
    <xf numFmtId="0" fontId="37" fillId="0" borderId="0" xfId="0" applyFont="1"/>
    <xf numFmtId="0" fontId="26" fillId="0" borderId="22" xfId="0" applyFont="1" applyBorder="1" applyAlignment="1">
      <alignment wrapText="1"/>
    </xf>
    <xf numFmtId="0" fontId="0" fillId="0" borderId="23" xfId="0" applyBorder="1" applyAlignment="1">
      <alignment wrapText="1"/>
    </xf>
    <xf numFmtId="0" fontId="26" fillId="0" borderId="0" xfId="0" applyFont="1"/>
    <xf numFmtId="0" fontId="0" fillId="0" borderId="0" xfId="0" applyAlignment="1">
      <alignment wrapText="1"/>
    </xf>
    <xf numFmtId="0" fontId="38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wrapText="1"/>
    </xf>
    <xf numFmtId="0" fontId="28" fillId="0" borderId="18" xfId="0" applyFont="1" applyBorder="1"/>
    <xf numFmtId="0" fontId="26" fillId="0" borderId="18" xfId="0" applyFont="1" applyBorder="1" applyAlignment="1">
      <alignment wrapText="1"/>
    </xf>
    <xf numFmtId="0" fontId="26" fillId="0" borderId="18" xfId="0" applyFont="1" applyBorder="1"/>
    <xf numFmtId="0" fontId="39" fillId="0" borderId="18" xfId="0" applyFont="1" applyBorder="1"/>
    <xf numFmtId="0" fontId="0" fillId="0" borderId="2" xfId="0" applyFill="1" applyBorder="1" applyAlignment="1" applyProtection="1">
      <alignment horizontal="left"/>
      <protection locked="0"/>
    </xf>
    <xf numFmtId="0" fontId="0" fillId="0" borderId="8" xfId="0" applyFill="1" applyBorder="1" applyAlignment="1" applyProtection="1">
      <alignment horizontal="left"/>
      <protection locked="0"/>
    </xf>
    <xf numFmtId="0" fontId="8" fillId="2" borderId="0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0" fillId="0" borderId="0" xfId="0" applyFill="1" applyBorder="1" applyAlignment="1" applyProtection="1">
      <alignment horizontal="left"/>
      <protection locked="0"/>
    </xf>
    <xf numFmtId="0" fontId="0" fillId="0" borderId="6" xfId="0" applyFill="1" applyBorder="1" applyAlignment="1" applyProtection="1">
      <alignment horizontal="left"/>
      <protection locked="0"/>
    </xf>
    <xf numFmtId="0" fontId="2" fillId="2" borderId="0" xfId="0" applyFont="1" applyFill="1" applyBorder="1" applyAlignment="1" applyProtection="1">
      <alignment horizontal="left"/>
    </xf>
    <xf numFmtId="0" fontId="2" fillId="2" borderId="6" xfId="0" applyFont="1" applyFill="1" applyBorder="1" applyAlignment="1" applyProtection="1">
      <alignment horizontal="left"/>
    </xf>
    <xf numFmtId="0" fontId="10" fillId="0" borderId="0" xfId="0" applyFont="1" applyBorder="1" applyAlignment="1" applyProtection="1">
      <alignment horizontal="left"/>
    </xf>
    <xf numFmtId="0" fontId="5" fillId="2" borderId="5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5" fillId="2" borderId="8" xfId="0" applyFont="1" applyFill="1" applyBorder="1" applyAlignment="1">
      <alignment horizontal="left"/>
    </xf>
    <xf numFmtId="0" fontId="0" fillId="2" borderId="0" xfId="0" applyFill="1" applyBorder="1" applyAlignment="1" applyProtection="1">
      <alignment horizontal="right"/>
    </xf>
    <xf numFmtId="0" fontId="5" fillId="2" borderId="9" xfId="0" applyFont="1" applyFill="1" applyBorder="1" applyAlignment="1">
      <alignment horizontal="left"/>
    </xf>
    <xf numFmtId="0" fontId="5" fillId="2" borderId="24" xfId="0" applyFont="1" applyFill="1" applyBorder="1" applyAlignment="1">
      <alignment horizontal="left"/>
    </xf>
    <xf numFmtId="0" fontId="5" fillId="2" borderId="25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right" wrapText="1"/>
    </xf>
    <xf numFmtId="0" fontId="2" fillId="2" borderId="2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26" xfId="0" applyFont="1" applyFill="1" applyBorder="1" applyAlignment="1">
      <alignment horizontal="left"/>
    </xf>
    <xf numFmtId="0" fontId="2" fillId="2" borderId="27" xfId="0" applyFont="1" applyFill="1" applyBorder="1" applyAlignment="1">
      <alignment horizontal="left"/>
    </xf>
    <xf numFmtId="0" fontId="10" fillId="0" borderId="0" xfId="0" applyFont="1" applyBorder="1" applyAlignment="1" applyProtection="1">
      <alignment horizontal="left"/>
      <protection locked="0"/>
    </xf>
    <xf numFmtId="0" fontId="3" fillId="2" borderId="0" xfId="0" applyFont="1" applyFill="1" applyBorder="1" applyAlignment="1">
      <alignment wrapText="1"/>
    </xf>
    <xf numFmtId="0" fontId="21" fillId="2" borderId="0" xfId="0" applyFont="1" applyFill="1" applyAlignment="1">
      <alignment horizontal="right"/>
    </xf>
    <xf numFmtId="0" fontId="0" fillId="0" borderId="0" xfId="0" applyBorder="1" applyAlignment="1"/>
    <xf numFmtId="0" fontId="0" fillId="0" borderId="6" xfId="0" applyBorder="1" applyAlignment="1"/>
    <xf numFmtId="0" fontId="16" fillId="2" borderId="0" xfId="0" applyFont="1" applyFill="1" applyBorder="1" applyAlignment="1" applyProtection="1">
      <alignment horizontal="left"/>
      <protection locked="0"/>
    </xf>
    <xf numFmtId="0" fontId="17" fillId="2" borderId="0" xfId="0" applyFont="1" applyFill="1" applyBorder="1" applyAlignment="1" applyProtection="1">
      <alignment horizontal="left"/>
      <protection locked="0"/>
    </xf>
    <xf numFmtId="0" fontId="17" fillId="2" borderId="6" xfId="0" applyFont="1" applyFill="1" applyBorder="1" applyAlignment="1" applyProtection="1">
      <alignment horizontal="left"/>
      <protection locked="0"/>
    </xf>
    <xf numFmtId="0" fontId="0" fillId="0" borderId="26" xfId="0" applyBorder="1" applyAlignment="1"/>
    <xf numFmtId="0" fontId="0" fillId="0" borderId="27" xfId="0" applyBorder="1" applyAlignment="1"/>
    <xf numFmtId="0" fontId="23" fillId="2" borderId="0" xfId="0" applyFont="1" applyFill="1" applyAlignment="1">
      <alignment horizontal="right"/>
    </xf>
    <xf numFmtId="0" fontId="37" fillId="0" borderId="28" xfId="0" applyFont="1" applyBorder="1" applyAlignment="1">
      <alignment horizontal="center"/>
    </xf>
    <xf numFmtId="0" fontId="37" fillId="0" borderId="29" xfId="0" applyFont="1" applyBorder="1" applyAlignment="1">
      <alignment horizontal="center"/>
    </xf>
    <xf numFmtId="0" fontId="37" fillId="0" borderId="30" xfId="0" applyFont="1" applyBorder="1" applyAlignment="1">
      <alignment horizontal="center"/>
    </xf>
    <xf numFmtId="0" fontId="37" fillId="0" borderId="19" xfId="0" applyFont="1" applyBorder="1" applyAlignment="1">
      <alignment horizontal="center"/>
    </xf>
    <xf numFmtId="0" fontId="37" fillId="0" borderId="18" xfId="0" applyFont="1" applyBorder="1" applyAlignment="1">
      <alignment horizontal="center"/>
    </xf>
    <xf numFmtId="0" fontId="37" fillId="0" borderId="20" xfId="0" applyFont="1" applyBorder="1" applyAlignment="1">
      <alignment horizontal="center"/>
    </xf>
    <xf numFmtId="0" fontId="37" fillId="0" borderId="31" xfId="0" applyFont="1" applyBorder="1" applyAlignment="1">
      <alignment horizontal="right"/>
    </xf>
    <xf numFmtId="0" fontId="37" fillId="0" borderId="32" xfId="0" applyFont="1" applyBorder="1" applyAlignment="1">
      <alignment horizontal="right"/>
    </xf>
    <xf numFmtId="0" fontId="40" fillId="0" borderId="18" xfId="0" applyFont="1" applyBorder="1" applyAlignment="1">
      <alignment wrapText="1"/>
    </xf>
    <xf numFmtId="0" fontId="0" fillId="0" borderId="18" xfId="0" applyBorder="1" applyAlignment="1">
      <alignment wrapText="1"/>
    </xf>
    <xf numFmtId="0" fontId="41" fillId="0" borderId="33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32" fillId="0" borderId="9" xfId="0" applyFont="1" applyBorder="1" applyAlignment="1">
      <alignment horizontal="center"/>
    </xf>
    <xf numFmtId="0" fontId="26" fillId="0" borderId="24" xfId="0" applyFont="1" applyBorder="1" applyAlignment="1">
      <alignment horizontal="center"/>
    </xf>
    <xf numFmtId="0" fontId="32" fillId="0" borderId="33" xfId="0" applyFont="1" applyBorder="1" applyAlignment="1">
      <alignment horizontal="center"/>
    </xf>
    <xf numFmtId="0" fontId="26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37" fillId="5" borderId="34" xfId="0" applyFont="1" applyFill="1" applyBorder="1" applyAlignment="1">
      <alignment horizontal="center"/>
    </xf>
    <xf numFmtId="0" fontId="37" fillId="5" borderId="35" xfId="0" applyFont="1" applyFill="1" applyBorder="1" applyAlignment="1">
      <alignment horizontal="center"/>
    </xf>
    <xf numFmtId="0" fontId="37" fillId="5" borderId="36" xfId="0" applyFont="1" applyFill="1" applyBorder="1" applyAlignment="1">
      <alignment horizontal="center"/>
    </xf>
    <xf numFmtId="0" fontId="28" fillId="0" borderId="22" xfId="0" applyFont="1" applyBorder="1" applyAlignment="1">
      <alignment wrapText="1"/>
    </xf>
    <xf numFmtId="0" fontId="28" fillId="0" borderId="0" xfId="0" applyFont="1" applyAlignment="1">
      <alignment wrapText="1"/>
    </xf>
    <xf numFmtId="0" fontId="28" fillId="0" borderId="23" xfId="0" applyFont="1" applyBorder="1" applyAlignment="1">
      <alignment wrapText="1"/>
    </xf>
    <xf numFmtId="0" fontId="28" fillId="0" borderId="2" xfId="0" applyFont="1" applyBorder="1" applyAlignment="1">
      <alignment wrapText="1"/>
    </xf>
    <xf numFmtId="0" fontId="41" fillId="0" borderId="9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25" fillId="0" borderId="9" xfId="0" applyFont="1" applyBorder="1" applyAlignment="1">
      <alignment horizontal="center" wrapText="1"/>
    </xf>
    <xf numFmtId="0" fontId="38" fillId="0" borderId="24" xfId="0" applyFont="1" applyBorder="1" applyAlignment="1">
      <alignment horizontal="center" wrapText="1"/>
    </xf>
    <xf numFmtId="0" fontId="38" fillId="0" borderId="25" xfId="0" applyFont="1" applyBorder="1" applyAlignment="1">
      <alignment horizontal="center" wrapText="1"/>
    </xf>
    <xf numFmtId="0" fontId="25" fillId="0" borderId="33" xfId="0" applyFont="1" applyBorder="1" applyAlignment="1">
      <alignment horizontal="center" wrapText="1"/>
    </xf>
    <xf numFmtId="0" fontId="26" fillId="0" borderId="18" xfId="0" applyFont="1" applyBorder="1" applyAlignment="1">
      <alignment wrapText="1"/>
    </xf>
    <xf numFmtId="0" fontId="37" fillId="5" borderId="9" xfId="0" applyFont="1" applyFill="1" applyBorder="1" applyAlignment="1">
      <alignment horizontal="center"/>
    </xf>
    <xf numFmtId="0" fontId="37" fillId="5" borderId="24" xfId="0" applyFont="1" applyFill="1" applyBorder="1" applyAlignment="1">
      <alignment horizontal="center"/>
    </xf>
    <xf numFmtId="0" fontId="37" fillId="5" borderId="25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10</xdr:row>
      <xdr:rowOff>180975</xdr:rowOff>
    </xdr:from>
    <xdr:to>
      <xdr:col>7</xdr:col>
      <xdr:colOff>228600</xdr:colOff>
      <xdr:row>26</xdr:row>
      <xdr:rowOff>104775</xdr:rowOff>
    </xdr:to>
    <xdr:sp macro="" textlink="">
      <xdr:nvSpPr>
        <xdr:cNvPr id="1076" name="Line 1"/>
        <xdr:cNvSpPr>
          <a:spLocks noChangeShapeType="1"/>
        </xdr:cNvSpPr>
      </xdr:nvSpPr>
      <xdr:spPr bwMode="auto">
        <a:xfrm flipH="1" flipV="1">
          <a:off x="2676525" y="2009775"/>
          <a:ext cx="1028700" cy="358140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10</xdr:row>
      <xdr:rowOff>171450</xdr:rowOff>
    </xdr:from>
    <xdr:to>
      <xdr:col>8</xdr:col>
      <xdr:colOff>247650</xdr:colOff>
      <xdr:row>29</xdr:row>
      <xdr:rowOff>85725</xdr:rowOff>
    </xdr:to>
    <xdr:sp macro="" textlink="">
      <xdr:nvSpPr>
        <xdr:cNvPr id="3160" name="Line 1"/>
        <xdr:cNvSpPr>
          <a:spLocks noChangeShapeType="1"/>
        </xdr:cNvSpPr>
      </xdr:nvSpPr>
      <xdr:spPr bwMode="auto">
        <a:xfrm flipH="1" flipV="1">
          <a:off x="2800350" y="1838325"/>
          <a:ext cx="923925" cy="425767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10</xdr:row>
      <xdr:rowOff>171450</xdr:rowOff>
    </xdr:from>
    <xdr:to>
      <xdr:col>8</xdr:col>
      <xdr:colOff>247650</xdr:colOff>
      <xdr:row>29</xdr:row>
      <xdr:rowOff>85725</xdr:rowOff>
    </xdr:to>
    <xdr:sp macro="" textlink="">
      <xdr:nvSpPr>
        <xdr:cNvPr id="5174" name="Line 1"/>
        <xdr:cNvSpPr>
          <a:spLocks noChangeShapeType="1"/>
        </xdr:cNvSpPr>
      </xdr:nvSpPr>
      <xdr:spPr bwMode="auto">
        <a:xfrm flipH="1" flipV="1">
          <a:off x="2800350" y="1838325"/>
          <a:ext cx="923925" cy="4257675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3</xdr:row>
      <xdr:rowOff>47625</xdr:rowOff>
    </xdr:from>
    <xdr:to>
      <xdr:col>3</xdr:col>
      <xdr:colOff>403098</xdr:colOff>
      <xdr:row>4</xdr:row>
      <xdr:rowOff>114300</xdr:rowOff>
    </xdr:to>
    <xdr:sp macro="" textlink="">
      <xdr:nvSpPr>
        <xdr:cNvPr id="2" name="Geschweifte Klammer rechts 1"/>
        <xdr:cNvSpPr/>
      </xdr:nvSpPr>
      <xdr:spPr>
        <a:xfrm>
          <a:off x="4067175" y="590550"/>
          <a:ext cx="345948" cy="2286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3</xdr:row>
      <xdr:rowOff>47625</xdr:rowOff>
    </xdr:from>
    <xdr:to>
      <xdr:col>3</xdr:col>
      <xdr:colOff>403098</xdr:colOff>
      <xdr:row>4</xdr:row>
      <xdr:rowOff>114300</xdr:rowOff>
    </xdr:to>
    <xdr:sp macro="" textlink="">
      <xdr:nvSpPr>
        <xdr:cNvPr id="2" name="Geschweifte Klammer rechts 1"/>
        <xdr:cNvSpPr/>
      </xdr:nvSpPr>
      <xdr:spPr>
        <a:xfrm>
          <a:off x="4067175" y="590550"/>
          <a:ext cx="345948" cy="2286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3</xdr:col>
      <xdr:colOff>76200</xdr:colOff>
      <xdr:row>16</xdr:row>
      <xdr:rowOff>47625</xdr:rowOff>
    </xdr:from>
    <xdr:to>
      <xdr:col>3</xdr:col>
      <xdr:colOff>121919</xdr:colOff>
      <xdr:row>18</xdr:row>
      <xdr:rowOff>104775</xdr:rowOff>
    </xdr:to>
    <xdr:sp macro="" textlink="">
      <xdr:nvSpPr>
        <xdr:cNvPr id="3" name="Geschweifte Klammer rechts 2"/>
        <xdr:cNvSpPr/>
      </xdr:nvSpPr>
      <xdr:spPr>
        <a:xfrm>
          <a:off x="4086225" y="3419475"/>
          <a:ext cx="45719" cy="3810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workbookViewId="0">
      <selection activeCell="I12" sqref="I12"/>
    </sheetView>
  </sheetViews>
  <sheetFormatPr baseColWidth="10" defaultRowHeight="13.2" x14ac:dyDescent="0.25"/>
  <cols>
    <col min="1" max="1" width="2.88671875" customWidth="1"/>
    <col min="2" max="2" width="8.33203125" customWidth="1"/>
    <col min="3" max="3" width="10.5546875" customWidth="1"/>
    <col min="4" max="4" width="5.6640625" customWidth="1"/>
    <col min="5" max="5" width="8.88671875" customWidth="1"/>
    <col min="6" max="6" width="4.88671875" bestFit="1" customWidth="1"/>
    <col min="7" max="7" width="11" customWidth="1"/>
    <col min="8" max="8" width="3.5546875" customWidth="1"/>
    <col min="9" max="9" width="9.88671875" customWidth="1"/>
    <col min="10" max="10" width="4.6640625" customWidth="1"/>
    <col min="11" max="11" width="14.33203125" customWidth="1"/>
    <col min="12" max="12" width="4.6640625" customWidth="1"/>
    <col min="13" max="13" width="5.109375" customWidth="1"/>
    <col min="14" max="14" width="7.88671875" customWidth="1"/>
    <col min="15" max="15" width="2.109375" customWidth="1"/>
    <col min="16" max="16" width="2.5546875" customWidth="1"/>
  </cols>
  <sheetData>
    <row r="1" spans="1:15" x14ac:dyDescent="0.25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</row>
    <row r="2" spans="1:15" ht="15" x14ac:dyDescent="0.25">
      <c r="A2" s="68"/>
      <c r="B2" s="111" t="s">
        <v>31</v>
      </c>
      <c r="C2" s="111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48"/>
    </row>
    <row r="3" spans="1:15" ht="6" customHeight="1" x14ac:dyDescent="0.25">
      <c r="A3" s="68"/>
      <c r="B3" s="68"/>
      <c r="C3" s="68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48"/>
    </row>
    <row r="4" spans="1:15" ht="15" x14ac:dyDescent="0.25">
      <c r="A4" s="69"/>
      <c r="B4" s="111" t="s">
        <v>30</v>
      </c>
      <c r="C4" s="111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48"/>
    </row>
    <row r="5" spans="1:15" ht="13.8" thickBot="1" x14ac:dyDescent="0.3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</row>
    <row r="6" spans="1:15" ht="9.75" customHeight="1" thickTop="1" x14ac:dyDescent="0.25">
      <c r="A6" s="39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1"/>
    </row>
    <row r="7" spans="1:15" ht="18" customHeight="1" x14ac:dyDescent="0.25">
      <c r="A7" s="42"/>
      <c r="B7" s="12" t="s">
        <v>5</v>
      </c>
      <c r="C7" s="12"/>
      <c r="D7" s="12"/>
      <c r="E7" s="12"/>
      <c r="F7" s="12"/>
      <c r="G7" s="1"/>
      <c r="H7" s="1"/>
      <c r="I7" s="116" t="s">
        <v>16</v>
      </c>
      <c r="J7" s="117"/>
      <c r="K7" s="117"/>
      <c r="L7" s="117"/>
      <c r="M7" s="117"/>
      <c r="N7" s="118"/>
      <c r="O7" s="43"/>
    </row>
    <row r="8" spans="1:15" ht="18" customHeight="1" x14ac:dyDescent="0.25">
      <c r="A8" s="42"/>
      <c r="B8" s="12" t="s">
        <v>6</v>
      </c>
      <c r="C8" s="12"/>
      <c r="D8" s="12"/>
      <c r="E8" s="12"/>
      <c r="F8" s="12"/>
      <c r="G8" s="1"/>
      <c r="H8" s="1"/>
      <c r="I8" s="112" t="s">
        <v>17</v>
      </c>
      <c r="J8" s="113"/>
      <c r="K8" s="113"/>
      <c r="L8" s="113"/>
      <c r="M8" s="113"/>
      <c r="N8" s="114"/>
      <c r="O8" s="43"/>
    </row>
    <row r="9" spans="1:15" ht="18" customHeight="1" x14ac:dyDescent="0.25">
      <c r="A9" s="42"/>
      <c r="B9" s="1"/>
      <c r="C9" s="1"/>
      <c r="D9" s="1"/>
      <c r="E9" s="1"/>
      <c r="F9" s="1"/>
      <c r="G9" s="1"/>
      <c r="H9" s="1"/>
      <c r="I9" s="23"/>
      <c r="J9" s="120" t="s">
        <v>18</v>
      </c>
      <c r="K9" s="120"/>
      <c r="L9" s="120"/>
      <c r="M9" s="1"/>
      <c r="N9" s="31"/>
      <c r="O9" s="43"/>
    </row>
    <row r="10" spans="1:15" ht="18" customHeight="1" x14ac:dyDescent="0.25">
      <c r="A10" s="42"/>
      <c r="B10" s="1"/>
      <c r="C10" s="1"/>
      <c r="D10" s="2" t="s">
        <v>0</v>
      </c>
      <c r="E10" s="20">
        <v>250</v>
      </c>
      <c r="F10" s="3" t="s">
        <v>7</v>
      </c>
      <c r="G10" s="1"/>
      <c r="H10" s="1"/>
      <c r="I10" s="23"/>
      <c r="J10" s="120" t="s">
        <v>19</v>
      </c>
      <c r="K10" s="120"/>
      <c r="L10" s="120"/>
      <c r="M10" s="1"/>
      <c r="N10" s="31"/>
      <c r="O10" s="43"/>
    </row>
    <row r="11" spans="1:15" ht="18" customHeight="1" x14ac:dyDescent="0.25">
      <c r="A11" s="42"/>
      <c r="B11" s="121" t="s">
        <v>13</v>
      </c>
      <c r="C11" s="121"/>
      <c r="D11" s="121"/>
      <c r="E11" s="7">
        <f>I27</f>
        <v>45.333333333333336</v>
      </c>
      <c r="F11" s="3" t="s">
        <v>7</v>
      </c>
      <c r="G11" s="27" t="s">
        <v>27</v>
      </c>
      <c r="H11" s="1"/>
      <c r="I11" s="23"/>
      <c r="J11" s="120" t="s">
        <v>20</v>
      </c>
      <c r="K11" s="120"/>
      <c r="L11" s="120"/>
      <c r="M11" s="1"/>
      <c r="N11" s="31"/>
      <c r="O11" s="43"/>
    </row>
    <row r="12" spans="1:15" ht="18" customHeight="1" thickBot="1" x14ac:dyDescent="0.3">
      <c r="A12" s="42"/>
      <c r="B12" s="1"/>
      <c r="C12" s="1"/>
      <c r="D12" s="2" t="s">
        <v>1</v>
      </c>
      <c r="E12" s="13">
        <f>E10-E11</f>
        <v>204.66666666666666</v>
      </c>
      <c r="F12" s="14" t="s">
        <v>7</v>
      </c>
      <c r="G12" s="1"/>
      <c r="H12" s="1"/>
      <c r="I12" s="23"/>
      <c r="J12" s="120" t="s">
        <v>21</v>
      </c>
      <c r="K12" s="120"/>
      <c r="L12" s="120"/>
      <c r="M12" s="1"/>
      <c r="N12" s="31"/>
      <c r="O12" s="43"/>
    </row>
    <row r="13" spans="1:15" ht="18" customHeight="1" thickTop="1" x14ac:dyDescent="0.25">
      <c r="A13" s="42"/>
      <c r="B13" s="1"/>
      <c r="C13" s="1"/>
      <c r="D13" s="3"/>
      <c r="E13" s="4"/>
      <c r="F13" s="3"/>
      <c r="G13" s="3"/>
      <c r="H13" s="1"/>
      <c r="I13" s="23"/>
      <c r="J13" s="120" t="s">
        <v>22</v>
      </c>
      <c r="K13" s="120"/>
      <c r="L13" s="120"/>
      <c r="M13" s="1"/>
      <c r="N13" s="31"/>
      <c r="O13" s="43"/>
    </row>
    <row r="14" spans="1:15" ht="18" customHeight="1" x14ac:dyDescent="0.25">
      <c r="A14" s="42"/>
      <c r="B14" s="119" t="s">
        <v>10</v>
      </c>
      <c r="C14" s="119"/>
      <c r="D14" s="119"/>
      <c r="E14" s="6">
        <f>IF(E12/E10&gt;0,E12/E10,0)</f>
        <v>0.81866666666666665</v>
      </c>
      <c r="F14" s="3"/>
      <c r="G14" s="3"/>
      <c r="H14" s="1"/>
      <c r="I14" s="23"/>
      <c r="J14" s="120" t="s">
        <v>23</v>
      </c>
      <c r="K14" s="120"/>
      <c r="L14" s="120"/>
      <c r="M14" s="1"/>
      <c r="N14" s="31"/>
      <c r="O14" s="43"/>
    </row>
    <row r="15" spans="1:15" ht="18" customHeight="1" x14ac:dyDescent="0.25">
      <c r="A15" s="42"/>
      <c r="B15" s="1"/>
      <c r="C15" s="1"/>
      <c r="D15" s="5"/>
      <c r="E15" s="4"/>
      <c r="F15" s="3"/>
      <c r="G15" s="10" t="s">
        <v>11</v>
      </c>
      <c r="H15" s="1"/>
      <c r="I15" s="24"/>
      <c r="J15" s="122" t="s">
        <v>24</v>
      </c>
      <c r="K15" s="122"/>
      <c r="L15" s="122"/>
      <c r="M15" s="28"/>
      <c r="N15" s="31"/>
      <c r="O15" s="43"/>
    </row>
    <row r="16" spans="1:15" ht="18" customHeight="1" thickBot="1" x14ac:dyDescent="0.3">
      <c r="A16" s="42"/>
      <c r="B16" s="1"/>
      <c r="C16" s="1"/>
      <c r="D16" s="5" t="s">
        <v>2</v>
      </c>
      <c r="E16" s="7">
        <f>ROUND(IF($E$10&gt;400,400*$E$14*15/100,$E$10*$E$14*15/100),2)</f>
        <v>30.7</v>
      </c>
      <c r="F16" s="3" t="s">
        <v>7</v>
      </c>
      <c r="G16" s="21" t="s">
        <v>26</v>
      </c>
      <c r="H16" s="1"/>
      <c r="I16" s="30">
        <f>SUM(I9:I15)</f>
        <v>0</v>
      </c>
      <c r="J16" s="123" t="s">
        <v>25</v>
      </c>
      <c r="K16" s="123"/>
      <c r="L16" s="123"/>
      <c r="M16" s="34"/>
      <c r="N16" s="33"/>
      <c r="O16" s="43"/>
    </row>
    <row r="17" spans="1:15" ht="18" customHeight="1" thickTop="1" x14ac:dyDescent="0.25">
      <c r="A17" s="42"/>
      <c r="B17" s="1"/>
      <c r="C17" s="1"/>
      <c r="D17" s="5" t="s">
        <v>3</v>
      </c>
      <c r="E17" s="7">
        <f>ROUND(IF($E$10&gt;900,500*$E$14*30/100,IF($E$10-400&gt;0,($E$10-400)*$E$14*30/100,0)),2)</f>
        <v>0</v>
      </c>
      <c r="F17" s="3" t="s">
        <v>7</v>
      </c>
      <c r="G17" s="21" t="s">
        <v>14</v>
      </c>
      <c r="H17" s="1"/>
      <c r="I17" s="25">
        <f>920/60</f>
        <v>15.333333333333334</v>
      </c>
      <c r="J17" s="124" t="s">
        <v>29</v>
      </c>
      <c r="K17" s="124"/>
      <c r="L17" s="124"/>
      <c r="M17" s="124"/>
      <c r="N17" s="125"/>
      <c r="O17" s="43"/>
    </row>
    <row r="18" spans="1:15" ht="18" customHeight="1" x14ac:dyDescent="0.25">
      <c r="A18" s="42"/>
      <c r="B18" s="1"/>
      <c r="C18" s="1"/>
      <c r="D18" s="5" t="s">
        <v>4</v>
      </c>
      <c r="E18" s="15">
        <f>ROUND(IF($E$10&gt;1500,600*$E$14*15/100,IF($E$10-900&gt;0,($E$10-900)*$E$14*15/100,0)),2)</f>
        <v>0</v>
      </c>
      <c r="F18" s="16" t="s">
        <v>7</v>
      </c>
      <c r="G18" s="21" t="s">
        <v>15</v>
      </c>
      <c r="H18" s="1"/>
      <c r="I18" s="26">
        <f>ROUND(J18*0.06*L18,2)</f>
        <v>0</v>
      </c>
      <c r="J18" s="51"/>
      <c r="K18" s="50" t="s">
        <v>28</v>
      </c>
      <c r="L18" s="38"/>
      <c r="M18" s="105" t="s">
        <v>32</v>
      </c>
      <c r="N18" s="106"/>
      <c r="O18" s="43"/>
    </row>
    <row r="19" spans="1:15" ht="18" customHeight="1" x14ac:dyDescent="0.25">
      <c r="A19" s="42"/>
      <c r="B19" s="1"/>
      <c r="C19" s="1"/>
      <c r="D19" s="5"/>
      <c r="E19" s="4"/>
      <c r="F19" s="3"/>
      <c r="G19" s="3"/>
      <c r="H19" s="1"/>
      <c r="I19" s="23">
        <v>30</v>
      </c>
      <c r="J19" s="109" t="s">
        <v>33</v>
      </c>
      <c r="K19" s="109"/>
      <c r="L19" s="109"/>
      <c r="M19" s="109"/>
      <c r="N19" s="110"/>
      <c r="O19" s="43"/>
    </row>
    <row r="20" spans="1:15" ht="18" customHeight="1" x14ac:dyDescent="0.25">
      <c r="A20" s="42"/>
      <c r="B20" s="115" t="s">
        <v>8</v>
      </c>
      <c r="C20" s="115"/>
      <c r="D20" s="115"/>
      <c r="E20" s="22">
        <f>SUM(E16:E18)</f>
        <v>30.7</v>
      </c>
      <c r="F20" s="19" t="s">
        <v>7</v>
      </c>
      <c r="G20" s="3"/>
      <c r="H20" s="1"/>
      <c r="I20" s="23"/>
      <c r="J20" s="11" t="s">
        <v>12</v>
      </c>
      <c r="K20" s="11"/>
      <c r="L20" s="11"/>
      <c r="M20" s="29"/>
      <c r="N20" s="32"/>
      <c r="O20" s="43"/>
    </row>
    <row r="21" spans="1:15" ht="18" customHeight="1" x14ac:dyDescent="0.25">
      <c r="A21" s="42"/>
      <c r="B21" s="1"/>
      <c r="C21" s="1"/>
      <c r="D21" s="3"/>
      <c r="E21" s="4"/>
      <c r="F21" s="3"/>
      <c r="G21" s="3"/>
      <c r="H21" s="1"/>
      <c r="I21" s="23"/>
      <c r="J21" s="107"/>
      <c r="K21" s="107"/>
      <c r="L21" s="107"/>
      <c r="M21" s="107"/>
      <c r="N21" s="108"/>
      <c r="O21" s="43"/>
    </row>
    <row r="22" spans="1:15" ht="18" customHeight="1" thickBot="1" x14ac:dyDescent="0.3">
      <c r="A22" s="42"/>
      <c r="B22" s="115" t="s">
        <v>9</v>
      </c>
      <c r="C22" s="115"/>
      <c r="D22" s="115"/>
      <c r="E22" s="17">
        <f>IF(E12-E20&gt;0,E12-E20,0)</f>
        <v>173.96666666666667</v>
      </c>
      <c r="F22" s="18" t="s">
        <v>7</v>
      </c>
      <c r="G22" s="3"/>
      <c r="H22" s="1"/>
      <c r="I22" s="23"/>
      <c r="J22" s="107"/>
      <c r="K22" s="107"/>
      <c r="L22" s="107"/>
      <c r="M22" s="107"/>
      <c r="N22" s="108"/>
      <c r="O22" s="43"/>
    </row>
    <row r="23" spans="1:15" ht="18" customHeight="1" thickTop="1" thickBot="1" x14ac:dyDescent="0.3">
      <c r="A23" s="42"/>
      <c r="B23" s="71"/>
      <c r="C23" s="71"/>
      <c r="D23" s="72"/>
      <c r="E23" s="17"/>
      <c r="F23" s="18"/>
      <c r="G23" s="18"/>
      <c r="H23" s="1"/>
      <c r="I23" s="23"/>
      <c r="J23" s="107"/>
      <c r="K23" s="107"/>
      <c r="L23" s="107"/>
      <c r="M23" s="107"/>
      <c r="N23" s="108"/>
      <c r="O23" s="43"/>
    </row>
    <row r="24" spans="1:15" ht="18" customHeight="1" thickTop="1" x14ac:dyDescent="0.35">
      <c r="A24" s="42"/>
      <c r="B24" s="59" t="s">
        <v>46</v>
      </c>
      <c r="C24" s="59"/>
      <c r="D24" s="60"/>
      <c r="E24" s="61"/>
      <c r="F24" s="62"/>
      <c r="G24" s="62"/>
      <c r="H24" s="1"/>
      <c r="I24" s="23"/>
      <c r="J24" s="107"/>
      <c r="K24" s="107"/>
      <c r="L24" s="107"/>
      <c r="M24" s="107"/>
      <c r="N24" s="108"/>
      <c r="O24" s="43"/>
    </row>
    <row r="25" spans="1:15" ht="18" customHeight="1" x14ac:dyDescent="0.35">
      <c r="A25" s="42"/>
      <c r="B25" s="63"/>
      <c r="C25" s="64" t="s">
        <v>45</v>
      </c>
      <c r="D25" s="73">
        <v>0</v>
      </c>
      <c r="E25" s="74" t="s">
        <v>50</v>
      </c>
      <c r="F25" s="73">
        <v>0</v>
      </c>
      <c r="G25" s="65" t="s">
        <v>51</v>
      </c>
      <c r="H25" s="1"/>
      <c r="I25" s="23"/>
      <c r="J25" s="107"/>
      <c r="K25" s="107"/>
      <c r="L25" s="107"/>
      <c r="M25" s="107"/>
      <c r="N25" s="108"/>
      <c r="O25" s="43"/>
    </row>
    <row r="26" spans="1:15" ht="18" customHeight="1" thickBot="1" x14ac:dyDescent="0.4">
      <c r="A26" s="42"/>
      <c r="B26" s="63"/>
      <c r="C26" s="63"/>
      <c r="D26" s="63"/>
      <c r="E26" s="66">
        <f>IF(AND(D25&gt;0,F25&gt;0),IF((F25-D25+1)&gt;30,E20,E20/30*(F25-D25+1)),0)</f>
        <v>0</v>
      </c>
      <c r="F26" s="67" t="s">
        <v>7</v>
      </c>
      <c r="G26" s="62"/>
      <c r="H26" s="1"/>
      <c r="I26" s="23"/>
      <c r="J26" s="103"/>
      <c r="K26" s="103"/>
      <c r="L26" s="103"/>
      <c r="M26" s="103"/>
      <c r="N26" s="104"/>
      <c r="O26" s="43"/>
    </row>
    <row r="27" spans="1:15" ht="18" customHeight="1" thickTop="1" x14ac:dyDescent="0.25">
      <c r="A27" s="42"/>
      <c r="B27" s="11" t="s">
        <v>52</v>
      </c>
      <c r="C27" s="11"/>
      <c r="D27" s="54"/>
      <c r="E27" s="7"/>
      <c r="F27" s="3"/>
      <c r="G27" s="3"/>
      <c r="H27" s="1"/>
      <c r="I27" s="37">
        <f>SUM(I16:I26)</f>
        <v>45.333333333333336</v>
      </c>
      <c r="J27" s="58" t="s">
        <v>49</v>
      </c>
      <c r="K27" s="36"/>
      <c r="L27" s="35"/>
      <c r="M27" s="35"/>
      <c r="N27" s="36"/>
      <c r="O27" s="43"/>
    </row>
    <row r="28" spans="1:15" ht="12.75" customHeight="1" thickBot="1" x14ac:dyDescent="0.3">
      <c r="A28" s="44"/>
      <c r="B28" s="45" t="s">
        <v>47</v>
      </c>
      <c r="C28" s="45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7"/>
    </row>
    <row r="29" spans="1:15" ht="13.8" thickTop="1" x14ac:dyDescent="0.25">
      <c r="I29" s="9"/>
      <c r="J29" s="8"/>
      <c r="K29" s="8"/>
      <c r="M29" s="9"/>
    </row>
    <row r="30" spans="1:15" x14ac:dyDescent="0.25">
      <c r="K30" s="9"/>
      <c r="M30" s="9"/>
    </row>
    <row r="31" spans="1:15" x14ac:dyDescent="0.25">
      <c r="B31" s="55">
        <v>0</v>
      </c>
      <c r="C31" s="55"/>
      <c r="K31" s="9"/>
    </row>
    <row r="32" spans="1:15" x14ac:dyDescent="0.25">
      <c r="B32" s="55">
        <v>1</v>
      </c>
      <c r="C32" s="55"/>
      <c r="K32" s="9"/>
    </row>
    <row r="33" spans="2:3" x14ac:dyDescent="0.25">
      <c r="B33" s="55">
        <v>2</v>
      </c>
      <c r="C33" s="55"/>
    </row>
    <row r="34" spans="2:3" x14ac:dyDescent="0.25">
      <c r="B34" s="55">
        <v>3</v>
      </c>
      <c r="C34" s="55"/>
    </row>
    <row r="35" spans="2:3" x14ac:dyDescent="0.25">
      <c r="B35" s="55">
        <v>4</v>
      </c>
      <c r="C35" s="55"/>
    </row>
    <row r="36" spans="2:3" x14ac:dyDescent="0.25">
      <c r="B36" s="55">
        <v>5</v>
      </c>
      <c r="C36" s="55"/>
    </row>
    <row r="37" spans="2:3" x14ac:dyDescent="0.25">
      <c r="B37" s="55">
        <v>6</v>
      </c>
      <c r="C37" s="55"/>
    </row>
    <row r="38" spans="2:3" x14ac:dyDescent="0.25">
      <c r="B38" s="55">
        <v>7</v>
      </c>
      <c r="C38" s="55"/>
    </row>
    <row r="39" spans="2:3" x14ac:dyDescent="0.25">
      <c r="B39" s="55">
        <v>8</v>
      </c>
      <c r="C39" s="55"/>
    </row>
    <row r="40" spans="2:3" x14ac:dyDescent="0.25">
      <c r="B40" s="55">
        <v>9</v>
      </c>
      <c r="C40" s="55"/>
    </row>
    <row r="41" spans="2:3" x14ac:dyDescent="0.25">
      <c r="B41" s="55">
        <v>10</v>
      </c>
      <c r="C41" s="55"/>
    </row>
    <row r="42" spans="2:3" x14ac:dyDescent="0.25">
      <c r="B42" s="55">
        <v>11</v>
      </c>
      <c r="C42" s="55"/>
    </row>
    <row r="43" spans="2:3" x14ac:dyDescent="0.25">
      <c r="B43" s="55">
        <v>12</v>
      </c>
      <c r="C43" s="55"/>
    </row>
    <row r="44" spans="2:3" x14ac:dyDescent="0.25">
      <c r="B44" s="55">
        <v>13</v>
      </c>
      <c r="C44" s="55"/>
    </row>
    <row r="45" spans="2:3" x14ac:dyDescent="0.25">
      <c r="B45" s="55">
        <v>14</v>
      </c>
      <c r="C45" s="55"/>
    </row>
    <row r="46" spans="2:3" x14ac:dyDescent="0.25">
      <c r="B46" s="55">
        <v>15</v>
      </c>
      <c r="C46" s="55"/>
    </row>
    <row r="47" spans="2:3" x14ac:dyDescent="0.25">
      <c r="B47" s="55">
        <v>16</v>
      </c>
      <c r="C47" s="55"/>
    </row>
    <row r="48" spans="2:3" x14ac:dyDescent="0.25">
      <c r="B48" s="55">
        <v>17</v>
      </c>
      <c r="C48" s="55"/>
    </row>
    <row r="49" spans="2:3" x14ac:dyDescent="0.25">
      <c r="B49" s="55">
        <v>18</v>
      </c>
      <c r="C49" s="55"/>
    </row>
    <row r="50" spans="2:3" x14ac:dyDescent="0.25">
      <c r="B50" s="55">
        <v>19</v>
      </c>
      <c r="C50" s="55"/>
    </row>
    <row r="51" spans="2:3" x14ac:dyDescent="0.25">
      <c r="B51" s="55">
        <v>20</v>
      </c>
      <c r="C51" s="55"/>
    </row>
    <row r="52" spans="2:3" x14ac:dyDescent="0.25">
      <c r="B52" s="55">
        <v>21</v>
      </c>
      <c r="C52" s="55"/>
    </row>
    <row r="53" spans="2:3" x14ac:dyDescent="0.25">
      <c r="B53" s="55">
        <v>22</v>
      </c>
      <c r="C53" s="55"/>
    </row>
    <row r="54" spans="2:3" x14ac:dyDescent="0.25">
      <c r="B54" s="55">
        <v>23</v>
      </c>
      <c r="C54" s="55"/>
    </row>
    <row r="55" spans="2:3" x14ac:dyDescent="0.25">
      <c r="B55" s="55">
        <v>24</v>
      </c>
      <c r="C55" s="55"/>
    </row>
    <row r="56" spans="2:3" x14ac:dyDescent="0.25">
      <c r="B56" s="55">
        <v>25</v>
      </c>
      <c r="C56" s="55"/>
    </row>
    <row r="57" spans="2:3" x14ac:dyDescent="0.25">
      <c r="B57" s="55">
        <v>26</v>
      </c>
      <c r="C57" s="55"/>
    </row>
    <row r="58" spans="2:3" x14ac:dyDescent="0.25">
      <c r="B58" s="55">
        <v>27</v>
      </c>
      <c r="C58" s="55"/>
    </row>
    <row r="59" spans="2:3" x14ac:dyDescent="0.25">
      <c r="B59" s="55">
        <v>28</v>
      </c>
      <c r="C59" s="55"/>
    </row>
    <row r="60" spans="2:3" x14ac:dyDescent="0.25">
      <c r="B60" s="55">
        <v>29</v>
      </c>
      <c r="C60" s="55"/>
    </row>
    <row r="61" spans="2:3" x14ac:dyDescent="0.25">
      <c r="B61" s="55">
        <v>30</v>
      </c>
      <c r="C61" s="55"/>
    </row>
    <row r="62" spans="2:3" x14ac:dyDescent="0.25">
      <c r="B62" s="55">
        <v>31</v>
      </c>
      <c r="C62" s="55"/>
    </row>
  </sheetData>
  <sheetProtection password="C606" sheet="1" objects="1" scenarios="1" selectLockedCells="1"/>
  <mergeCells count="27">
    <mergeCell ref="J17:N17"/>
    <mergeCell ref="J13:L13"/>
    <mergeCell ref="D2:N2"/>
    <mergeCell ref="D4:N4"/>
    <mergeCell ref="B2:C2"/>
    <mergeCell ref="B4:C4"/>
    <mergeCell ref="I8:N8"/>
    <mergeCell ref="B20:D20"/>
    <mergeCell ref="B22:D22"/>
    <mergeCell ref="J21:N21"/>
    <mergeCell ref="I7:N7"/>
    <mergeCell ref="B14:D14"/>
    <mergeCell ref="J10:L10"/>
    <mergeCell ref="J11:L11"/>
    <mergeCell ref="J12:L12"/>
    <mergeCell ref="J9:L9"/>
    <mergeCell ref="B11:D11"/>
    <mergeCell ref="J14:L14"/>
    <mergeCell ref="J15:L15"/>
    <mergeCell ref="J16:L16"/>
    <mergeCell ref="J26:N26"/>
    <mergeCell ref="M18:N18"/>
    <mergeCell ref="J22:N22"/>
    <mergeCell ref="J23:N23"/>
    <mergeCell ref="J24:N24"/>
    <mergeCell ref="J25:N25"/>
    <mergeCell ref="J19:N19"/>
  </mergeCells>
  <phoneticPr fontId="2" type="noConversion"/>
  <dataValidations count="2">
    <dataValidation type="list" allowBlank="1" showInputMessage="1" showErrorMessage="1" errorTitle="Falsche Eingabe!" error="Wert nicht zwischen &gt;0&lt; und &gt;31&lt;!" sqref="D25">
      <formula1>$B$30:$B$62</formula1>
    </dataValidation>
    <dataValidation type="list" allowBlank="1" showInputMessage="1" showErrorMessage="1" errorTitle="Falsche Eingabe" error="Wert nicht zwischen &gt;0&lt; und &gt;31&lt;" sqref="F25">
      <formula1>$B$30:$B$62</formula1>
    </dataValidation>
  </dataValidations>
  <printOptions horizontalCentered="1"/>
  <pageMargins left="0.78740157480314965" right="0.78740157480314965" top="0.70866141732283472" bottom="0.98425196850393704" header="0.51181102362204722" footer="0.51181102362204722"/>
  <pageSetup paperSize="9" scale="81" orientation="portrait" blackAndWhite="1" r:id="rId1"/>
  <headerFooter alignWithMargins="0">
    <oddHeader xml:space="preserve">&amp;R                           </oddHeader>
    <oddFooter>&amp;L&amp;8&amp;A, &amp;D
&amp;Z&amp;F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66"/>
  <sheetViews>
    <sheetView topLeftCell="A2" workbookViewId="0">
      <selection activeCell="H17" sqref="H17 J17 J20:J21 D26 F26"/>
    </sheetView>
  </sheetViews>
  <sheetFormatPr baseColWidth="10" defaultRowHeight="13.2" x14ac:dyDescent="0.25"/>
  <cols>
    <col min="1" max="1" width="2.88671875" customWidth="1"/>
    <col min="2" max="2" width="13.33203125" customWidth="1"/>
    <col min="3" max="3" width="6.88671875" customWidth="1"/>
    <col min="4" max="4" width="4.5546875" customWidth="1"/>
    <col min="5" max="5" width="9.88671875" customWidth="1"/>
    <col min="6" max="6" width="4.5546875" customWidth="1"/>
    <col min="7" max="7" width="5.109375" customWidth="1"/>
    <col min="8" max="8" width="5" customWidth="1"/>
    <col min="9" max="9" width="4.33203125" customWidth="1"/>
    <col min="10" max="10" width="9.88671875" customWidth="1"/>
    <col min="11" max="11" width="4.6640625" customWidth="1"/>
    <col min="12" max="12" width="14.33203125" customWidth="1"/>
    <col min="13" max="13" width="4.6640625" customWidth="1"/>
    <col min="14" max="14" width="5.109375" customWidth="1"/>
    <col min="15" max="15" width="7.88671875" customWidth="1"/>
    <col min="16" max="16" width="2.109375" customWidth="1"/>
    <col min="17" max="17" width="2.5546875" customWidth="1"/>
  </cols>
  <sheetData>
    <row r="1" spans="1:23" ht="7.5" customHeight="1" x14ac:dyDescent="0.25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</row>
    <row r="2" spans="1:23" ht="15" x14ac:dyDescent="0.25">
      <c r="A2" s="68"/>
      <c r="B2" s="68" t="s">
        <v>31</v>
      </c>
      <c r="C2" s="68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48"/>
    </row>
    <row r="3" spans="1:23" ht="5.25" customHeight="1" x14ac:dyDescent="0.25">
      <c r="A3" s="68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48"/>
      <c r="P3" s="48"/>
    </row>
    <row r="4" spans="1:23" ht="15" x14ac:dyDescent="0.25">
      <c r="A4" s="69"/>
      <c r="B4" s="68" t="s">
        <v>30</v>
      </c>
      <c r="C4" s="68"/>
      <c r="D4" s="126" t="s">
        <v>55</v>
      </c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48"/>
    </row>
    <row r="5" spans="1:23" ht="6.75" customHeight="1" thickBot="1" x14ac:dyDescent="0.3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23" ht="9.75" customHeight="1" thickTop="1" x14ac:dyDescent="0.25">
      <c r="A6" s="39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1"/>
    </row>
    <row r="7" spans="1:23" ht="18" customHeight="1" x14ac:dyDescent="0.25">
      <c r="A7" s="42"/>
      <c r="B7" s="12" t="s">
        <v>39</v>
      </c>
      <c r="C7" s="12"/>
      <c r="D7" s="12"/>
      <c r="E7" s="12"/>
      <c r="F7" s="12"/>
      <c r="G7" s="1"/>
      <c r="H7" s="1"/>
      <c r="I7" s="1"/>
      <c r="J7" s="116" t="s">
        <v>16</v>
      </c>
      <c r="K7" s="117"/>
      <c r="L7" s="117"/>
      <c r="M7" s="117"/>
      <c r="N7" s="117"/>
      <c r="O7" s="118"/>
      <c r="P7" s="43"/>
    </row>
    <row r="8" spans="1:23" ht="18" customHeight="1" x14ac:dyDescent="0.25">
      <c r="A8" s="42"/>
      <c r="B8" s="12" t="s">
        <v>40</v>
      </c>
      <c r="C8" s="12"/>
      <c r="D8" s="12"/>
      <c r="E8" s="12"/>
      <c r="F8" s="12"/>
      <c r="G8" s="1"/>
      <c r="H8" s="1"/>
      <c r="I8" s="1"/>
      <c r="J8" s="112" t="s">
        <v>17</v>
      </c>
      <c r="K8" s="113"/>
      <c r="L8" s="113"/>
      <c r="M8" s="113"/>
      <c r="N8" s="113"/>
      <c r="O8" s="114"/>
      <c r="P8" s="43"/>
    </row>
    <row r="9" spans="1:23" ht="18" customHeight="1" x14ac:dyDescent="0.25">
      <c r="A9" s="42"/>
      <c r="B9" s="1"/>
      <c r="C9" s="1"/>
      <c r="D9" s="1"/>
      <c r="E9" s="1"/>
      <c r="F9" s="1"/>
      <c r="G9" s="1"/>
      <c r="H9" s="1"/>
      <c r="I9" s="1"/>
      <c r="J9" s="23"/>
      <c r="K9" s="120" t="s">
        <v>18</v>
      </c>
      <c r="L9" s="120"/>
      <c r="M9" s="120"/>
      <c r="N9" s="1"/>
      <c r="O9" s="31"/>
      <c r="P9" s="43"/>
    </row>
    <row r="10" spans="1:23" ht="18" customHeight="1" x14ac:dyDescent="0.25">
      <c r="A10" s="42"/>
      <c r="B10" s="1"/>
      <c r="C10" s="1"/>
      <c r="D10" s="2" t="s">
        <v>0</v>
      </c>
      <c r="E10" s="20">
        <v>900</v>
      </c>
      <c r="F10" s="3" t="s">
        <v>7</v>
      </c>
      <c r="G10" s="1"/>
      <c r="H10" s="1"/>
      <c r="I10" s="1"/>
      <c r="J10" s="23">
        <v>0</v>
      </c>
      <c r="K10" s="120" t="s">
        <v>19</v>
      </c>
      <c r="L10" s="120"/>
      <c r="M10" s="120"/>
      <c r="N10" s="1"/>
      <c r="O10" s="31"/>
      <c r="P10" s="43"/>
    </row>
    <row r="11" spans="1:23" ht="18" customHeight="1" x14ac:dyDescent="0.25">
      <c r="A11" s="42"/>
      <c r="B11" s="121" t="s">
        <v>13</v>
      </c>
      <c r="C11" s="121"/>
      <c r="D11" s="121"/>
      <c r="E11" s="7">
        <f>J30</f>
        <v>100</v>
      </c>
      <c r="F11" s="3" t="s">
        <v>7</v>
      </c>
      <c r="G11" s="127" t="s">
        <v>36</v>
      </c>
      <c r="H11" s="127"/>
      <c r="I11" s="1"/>
      <c r="J11" s="23">
        <v>0</v>
      </c>
      <c r="K11" s="120" t="s">
        <v>20</v>
      </c>
      <c r="L11" s="120"/>
      <c r="M11" s="120"/>
      <c r="N11" s="1"/>
      <c r="O11" s="31"/>
      <c r="P11" s="43"/>
    </row>
    <row r="12" spans="1:23" ht="18" customHeight="1" thickBot="1" x14ac:dyDescent="0.3">
      <c r="A12" s="42"/>
      <c r="B12" s="1"/>
      <c r="C12" s="1"/>
      <c r="D12" s="2" t="s">
        <v>44</v>
      </c>
      <c r="E12" s="13">
        <f>E10-E11</f>
        <v>800</v>
      </c>
      <c r="F12" s="14" t="s">
        <v>7</v>
      </c>
      <c r="G12" s="1"/>
      <c r="H12" s="1"/>
      <c r="I12" s="1"/>
      <c r="J12" s="23"/>
      <c r="K12" s="120" t="s">
        <v>21</v>
      </c>
      <c r="L12" s="120"/>
      <c r="M12" s="120"/>
      <c r="N12" s="1"/>
      <c r="O12" s="31"/>
      <c r="P12" s="43"/>
    </row>
    <row r="13" spans="1:23" ht="18" customHeight="1" thickTop="1" x14ac:dyDescent="0.25">
      <c r="A13" s="42"/>
      <c r="B13" s="1"/>
      <c r="C13" s="1"/>
      <c r="D13" s="3"/>
      <c r="E13" s="4"/>
      <c r="F13" s="3"/>
      <c r="G13" s="3"/>
      <c r="H13" s="1"/>
      <c r="I13" s="1"/>
      <c r="J13" s="23"/>
      <c r="K13" s="120" t="s">
        <v>22</v>
      </c>
      <c r="L13" s="120"/>
      <c r="M13" s="120"/>
      <c r="N13" s="1"/>
      <c r="O13" s="31"/>
      <c r="P13" s="43"/>
    </row>
    <row r="14" spans="1:23" ht="18" customHeight="1" x14ac:dyDescent="0.25">
      <c r="A14" s="42"/>
      <c r="B14" s="119"/>
      <c r="C14" s="119"/>
      <c r="D14" s="119"/>
      <c r="E14" s="6"/>
      <c r="F14" s="3"/>
      <c r="G14" s="3"/>
      <c r="H14" s="1"/>
      <c r="I14" s="1"/>
      <c r="J14" s="23"/>
      <c r="K14" s="120" t="s">
        <v>23</v>
      </c>
      <c r="L14" s="120"/>
      <c r="M14" s="120"/>
      <c r="N14" s="1"/>
      <c r="O14" s="31"/>
      <c r="P14" s="43"/>
      <c r="S14" s="56" t="s">
        <v>37</v>
      </c>
      <c r="T14" s="56"/>
      <c r="U14" s="56"/>
      <c r="V14" s="56"/>
      <c r="W14" s="56"/>
    </row>
    <row r="15" spans="1:23" ht="18" customHeight="1" x14ac:dyDescent="0.25">
      <c r="A15" s="42"/>
      <c r="B15" s="1"/>
      <c r="C15" s="1"/>
      <c r="D15" s="5"/>
      <c r="E15" s="4"/>
      <c r="F15" s="3"/>
      <c r="G15" s="10" t="s">
        <v>11</v>
      </c>
      <c r="H15" s="1"/>
      <c r="I15" s="1"/>
      <c r="J15" s="24"/>
      <c r="K15" s="122" t="s">
        <v>24</v>
      </c>
      <c r="L15" s="122"/>
      <c r="M15" s="122"/>
      <c r="N15" s="28"/>
      <c r="O15" s="31"/>
      <c r="P15" s="43"/>
      <c r="S15" s="56" t="s">
        <v>38</v>
      </c>
      <c r="T15" s="55"/>
      <c r="U15" s="55"/>
      <c r="V15" s="55"/>
      <c r="W15" s="55"/>
    </row>
    <row r="16" spans="1:23" ht="18" customHeight="1" thickBot="1" x14ac:dyDescent="0.3">
      <c r="A16" s="42"/>
      <c r="B16" s="1"/>
      <c r="C16" s="1"/>
      <c r="D16" s="5" t="s">
        <v>2</v>
      </c>
      <c r="E16" s="7">
        <f>ROUND(IF(AND($E$10&gt;100,$E$10&lt;=800),($E$10-100)*20/100,IF($E$10&gt;800,700*20/100,0)),2)</f>
        <v>140</v>
      </c>
      <c r="F16" s="3" t="s">
        <v>7</v>
      </c>
      <c r="G16" s="21" t="s">
        <v>35</v>
      </c>
      <c r="H16" s="21">
        <v>800</v>
      </c>
      <c r="I16" s="1"/>
      <c r="J16" s="30">
        <f>SUM(J9:J15)</f>
        <v>0</v>
      </c>
      <c r="K16" s="123" t="s">
        <v>25</v>
      </c>
      <c r="L16" s="123"/>
      <c r="M16" s="123"/>
      <c r="N16" s="34"/>
      <c r="O16" s="33"/>
      <c r="P16" s="43"/>
      <c r="R16" s="55">
        <v>100</v>
      </c>
    </row>
    <row r="17" spans="1:19" ht="18" customHeight="1" thickTop="1" x14ac:dyDescent="0.25">
      <c r="A17" s="42"/>
      <c r="B17" s="1"/>
      <c r="C17" s="1"/>
      <c r="D17" s="5" t="s">
        <v>3</v>
      </c>
      <c r="E17" s="7">
        <f>ROUND(IF(AND($E$10&gt;800,$E$10&gt;=H17),(H17-800)*10/100,IF(AND($E$10&gt;800,$E$10&lt;H17),($E$10-800)*10/100,"0")),2)</f>
        <v>10</v>
      </c>
      <c r="F17" s="3" t="s">
        <v>7</v>
      </c>
      <c r="G17" s="21" t="s">
        <v>34</v>
      </c>
      <c r="H17" s="57">
        <v>1200</v>
      </c>
      <c r="I17" s="1"/>
      <c r="J17" s="23">
        <v>100</v>
      </c>
      <c r="K17" s="124" t="s">
        <v>37</v>
      </c>
      <c r="L17" s="124"/>
      <c r="M17" s="124"/>
      <c r="N17" s="134"/>
      <c r="O17" s="135"/>
      <c r="P17" s="43"/>
      <c r="R17" s="55">
        <v>0</v>
      </c>
    </row>
    <row r="18" spans="1:19" ht="18" customHeight="1" x14ac:dyDescent="0.25">
      <c r="A18" s="42"/>
      <c r="B18" s="1"/>
      <c r="C18" s="1"/>
      <c r="D18" s="5"/>
      <c r="E18" s="4"/>
      <c r="F18" s="3"/>
      <c r="G18" s="3"/>
      <c r="H18" s="1"/>
      <c r="I18" s="1"/>
      <c r="J18" s="26"/>
      <c r="K18" s="131" t="str">
        <f>IF(J17=0,"tatsächliche Beträge","")</f>
        <v/>
      </c>
      <c r="L18" s="132"/>
      <c r="M18" s="132"/>
      <c r="N18" s="132"/>
      <c r="O18" s="133"/>
      <c r="P18" s="43"/>
      <c r="S18" s="55">
        <v>1200</v>
      </c>
    </row>
    <row r="19" spans="1:19" ht="18" customHeight="1" x14ac:dyDescent="0.25">
      <c r="A19" s="42"/>
      <c r="B19" s="1"/>
      <c r="C19" s="1"/>
      <c r="D19" s="5" t="s">
        <v>8</v>
      </c>
      <c r="E19" s="22">
        <f>IF(SUM(E16+E17)&lt;E12,SUM(E16+E17),E12)</f>
        <v>150</v>
      </c>
      <c r="F19" s="19" t="s">
        <v>7</v>
      </c>
      <c r="G19" s="3"/>
      <c r="H19" s="1"/>
      <c r="I19" s="1"/>
      <c r="J19" s="26">
        <f>K19*0.2*M19</f>
        <v>0</v>
      </c>
      <c r="K19" s="51"/>
      <c r="L19" s="50" t="s">
        <v>41</v>
      </c>
      <c r="M19" s="38">
        <v>20</v>
      </c>
      <c r="N19" s="105" t="s">
        <v>32</v>
      </c>
      <c r="O19" s="106"/>
      <c r="P19" s="43"/>
      <c r="S19" s="55">
        <v>1500</v>
      </c>
    </row>
    <row r="20" spans="1:19" ht="18" customHeight="1" x14ac:dyDescent="0.25">
      <c r="A20" s="42"/>
      <c r="B20" s="1"/>
      <c r="C20" s="1"/>
      <c r="D20" s="3"/>
      <c r="E20" s="4"/>
      <c r="F20" s="3"/>
      <c r="G20" s="3"/>
      <c r="H20" s="1"/>
      <c r="I20" s="1"/>
      <c r="J20" s="23"/>
      <c r="K20" s="120" t="s">
        <v>42</v>
      </c>
      <c r="L20" s="120"/>
      <c r="M20" s="120"/>
      <c r="N20" s="129"/>
      <c r="O20" s="130"/>
      <c r="P20" s="43"/>
      <c r="R20" s="55">
        <v>30</v>
      </c>
      <c r="S20" s="55">
        <v>15.33</v>
      </c>
    </row>
    <row r="21" spans="1:19" ht="18" customHeight="1" thickBot="1" x14ac:dyDescent="0.3">
      <c r="A21" s="42"/>
      <c r="B21" s="1"/>
      <c r="C21" s="1"/>
      <c r="D21" s="5" t="s">
        <v>9</v>
      </c>
      <c r="E21" s="17">
        <f>IF(E12-E19&gt;0,E12-E19,0)</f>
        <v>650</v>
      </c>
      <c r="F21" s="18" t="s">
        <v>7</v>
      </c>
      <c r="G21" s="3"/>
      <c r="H21" s="1"/>
      <c r="I21" s="1"/>
      <c r="J21" s="23"/>
      <c r="K21" s="120" t="s">
        <v>43</v>
      </c>
      <c r="L21" s="120"/>
      <c r="M21" s="120"/>
      <c r="N21" s="129"/>
      <c r="O21" s="130"/>
      <c r="P21" s="43"/>
      <c r="R21" s="55">
        <v>0</v>
      </c>
      <c r="S21" s="55">
        <v>0</v>
      </c>
    </row>
    <row r="22" spans="1:19" ht="18" customHeight="1" thickTop="1" x14ac:dyDescent="0.25">
      <c r="A22" s="42"/>
      <c r="B22" s="1"/>
      <c r="C22" s="1"/>
      <c r="D22" s="5"/>
      <c r="E22" s="7"/>
      <c r="F22" s="3"/>
      <c r="G22" s="3"/>
      <c r="H22" s="1"/>
      <c r="I22" s="1"/>
      <c r="J22" s="23"/>
      <c r="K22" s="107" t="s">
        <v>54</v>
      </c>
      <c r="L22" s="107"/>
      <c r="M22" s="107"/>
      <c r="N22" s="107"/>
      <c r="O22" s="108"/>
      <c r="P22" s="43"/>
    </row>
    <row r="23" spans="1:19" ht="18" customHeight="1" x14ac:dyDescent="0.25">
      <c r="A23" s="42"/>
      <c r="B23" s="53"/>
      <c r="C23" s="53"/>
      <c r="D23" s="53"/>
      <c r="E23" s="53"/>
      <c r="F23" s="53"/>
      <c r="G23" s="53"/>
      <c r="H23" s="1"/>
      <c r="I23" s="1"/>
      <c r="J23" s="23"/>
      <c r="K23" s="107"/>
      <c r="L23" s="107"/>
      <c r="M23" s="107"/>
      <c r="N23" s="107"/>
      <c r="O23" s="108"/>
      <c r="P23" s="43"/>
    </row>
    <row r="24" spans="1:19" ht="18" customHeight="1" thickBot="1" x14ac:dyDescent="0.3">
      <c r="A24" s="42"/>
      <c r="B24" s="71"/>
      <c r="C24" s="71"/>
      <c r="D24" s="71"/>
      <c r="E24" s="71"/>
      <c r="F24" s="71"/>
      <c r="G24" s="71"/>
      <c r="H24" s="1"/>
      <c r="I24" s="1"/>
      <c r="J24" s="23"/>
      <c r="K24" s="107"/>
      <c r="L24" s="107"/>
      <c r="M24" s="107"/>
      <c r="N24" s="107"/>
      <c r="O24" s="108"/>
      <c r="P24" s="43"/>
    </row>
    <row r="25" spans="1:19" ht="18" customHeight="1" thickTop="1" x14ac:dyDescent="0.35">
      <c r="A25" s="42"/>
      <c r="B25" s="59" t="s">
        <v>46</v>
      </c>
      <c r="C25" s="59"/>
      <c r="D25" s="60"/>
      <c r="E25" s="61"/>
      <c r="F25" s="62"/>
      <c r="G25" s="62"/>
      <c r="H25" s="59"/>
      <c r="I25" s="1"/>
      <c r="J25" s="23"/>
      <c r="K25" s="107"/>
      <c r="L25" s="107"/>
      <c r="M25" s="107"/>
      <c r="N25" s="107"/>
      <c r="O25" s="108"/>
      <c r="P25" s="43"/>
    </row>
    <row r="26" spans="1:19" ht="18" customHeight="1" x14ac:dyDescent="0.35">
      <c r="A26" s="42"/>
      <c r="B26" s="63"/>
      <c r="C26" s="64" t="s">
        <v>45</v>
      </c>
      <c r="D26" s="73">
        <v>1</v>
      </c>
      <c r="E26" s="61"/>
      <c r="F26" s="73">
        <v>15</v>
      </c>
      <c r="G26" s="62" t="s">
        <v>51</v>
      </c>
      <c r="H26" s="59"/>
      <c r="I26" s="1"/>
      <c r="J26" s="23"/>
      <c r="K26" s="107"/>
      <c r="L26" s="107"/>
      <c r="M26" s="107"/>
      <c r="N26" s="107"/>
      <c r="O26" s="108"/>
      <c r="P26" s="43"/>
    </row>
    <row r="27" spans="1:19" ht="18" customHeight="1" thickBot="1" x14ac:dyDescent="0.4">
      <c r="A27" s="42"/>
      <c r="B27" s="128" t="s">
        <v>53</v>
      </c>
      <c r="C27" s="128"/>
      <c r="D27" s="128"/>
      <c r="E27" s="66">
        <f>IF(AND($D$26&gt;0,$F$26&gt;0),IF(($F$26-$D$26+1)&gt;30,E19,E19/30*($F$26-$D$26+1)),0)</f>
        <v>75</v>
      </c>
      <c r="F27" s="67" t="s">
        <v>7</v>
      </c>
      <c r="G27" s="62"/>
      <c r="H27" s="59"/>
      <c r="I27" s="1"/>
      <c r="J27" s="23"/>
      <c r="K27" s="107"/>
      <c r="L27" s="107"/>
      <c r="M27" s="107"/>
      <c r="N27" s="107"/>
      <c r="O27" s="108"/>
      <c r="P27" s="43"/>
    </row>
    <row r="28" spans="1:19" ht="18" customHeight="1" thickTop="1" thickBot="1" x14ac:dyDescent="0.4">
      <c r="A28" s="42"/>
      <c r="B28" s="128" t="s">
        <v>9</v>
      </c>
      <c r="C28" s="128"/>
      <c r="D28" s="128"/>
      <c r="E28" s="66">
        <f>IF(AND($D$26&gt;0,$F$26&gt;0),IF(($F$26-$D$26+1)&gt;30,E21,E21/30*($F$26-$D$26+1)),0)</f>
        <v>325</v>
      </c>
      <c r="F28" s="67" t="s">
        <v>7</v>
      </c>
      <c r="G28" s="3"/>
      <c r="H28" s="1"/>
      <c r="I28" s="1"/>
      <c r="J28" s="23"/>
      <c r="K28" s="107"/>
      <c r="L28" s="107"/>
      <c r="M28" s="107"/>
      <c r="N28" s="107"/>
      <c r="O28" s="108"/>
      <c r="P28" s="43"/>
    </row>
    <row r="29" spans="1:19" ht="18" customHeight="1" thickTop="1" x14ac:dyDescent="0.25">
      <c r="A29" s="42"/>
      <c r="B29" s="52"/>
      <c r="C29" s="52"/>
      <c r="D29" s="7"/>
      <c r="E29" s="7"/>
      <c r="F29" s="3"/>
      <c r="G29" s="3"/>
      <c r="H29" s="1"/>
      <c r="I29" s="1"/>
      <c r="J29" s="23"/>
      <c r="K29" s="103"/>
      <c r="L29" s="103"/>
      <c r="M29" s="103"/>
      <c r="N29" s="103"/>
      <c r="O29" s="104"/>
      <c r="P29" s="43"/>
    </row>
    <row r="30" spans="1:19" ht="18" customHeight="1" x14ac:dyDescent="0.25">
      <c r="A30" s="42"/>
      <c r="B30" s="11" t="str">
        <f>'Freibetrag nach § 30 SGB II'!B27</f>
        <v>Version: 07.02.2006</v>
      </c>
      <c r="C30" s="11"/>
      <c r="D30" s="54"/>
      <c r="E30" s="7"/>
      <c r="F30" s="3"/>
      <c r="G30" s="3"/>
      <c r="H30" s="1"/>
      <c r="I30" s="1"/>
      <c r="J30" s="37">
        <f>SUM(J16:J29)</f>
        <v>100</v>
      </c>
      <c r="K30" s="35" t="s">
        <v>48</v>
      </c>
      <c r="L30" s="36"/>
      <c r="M30" s="35"/>
      <c r="N30" s="35"/>
      <c r="O30" s="36"/>
      <c r="P30" s="43"/>
    </row>
    <row r="31" spans="1:19" ht="12" customHeight="1" thickBot="1" x14ac:dyDescent="0.3">
      <c r="A31" s="44"/>
      <c r="B31" s="45" t="str">
        <f>'Freibetrag nach § 30 SGB II'!B28</f>
        <v>© by KDS Göttingen, FB 4.1; Dezember 2005</v>
      </c>
      <c r="C31" s="45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7"/>
    </row>
    <row r="32" spans="1:19" ht="13.8" thickTop="1" x14ac:dyDescent="0.25">
      <c r="J32" s="9"/>
      <c r="K32" s="8"/>
      <c r="L32" s="8"/>
      <c r="N32" s="9"/>
    </row>
    <row r="33" spans="2:14" x14ac:dyDescent="0.25">
      <c r="L33" s="9"/>
      <c r="N33" s="9"/>
    </row>
    <row r="34" spans="2:14" x14ac:dyDescent="0.25">
      <c r="B34" s="55">
        <v>0</v>
      </c>
      <c r="L34" s="9"/>
    </row>
    <row r="35" spans="2:14" x14ac:dyDescent="0.25">
      <c r="B35" s="55">
        <v>1</v>
      </c>
      <c r="L35" s="9"/>
    </row>
    <row r="36" spans="2:14" x14ac:dyDescent="0.25">
      <c r="B36" s="55">
        <v>2</v>
      </c>
    </row>
    <row r="37" spans="2:14" x14ac:dyDescent="0.25">
      <c r="B37" s="55">
        <v>3</v>
      </c>
    </row>
    <row r="38" spans="2:14" x14ac:dyDescent="0.25">
      <c r="B38" s="55">
        <v>4</v>
      </c>
    </row>
    <row r="39" spans="2:14" x14ac:dyDescent="0.25">
      <c r="B39" s="55">
        <v>5</v>
      </c>
    </row>
    <row r="40" spans="2:14" x14ac:dyDescent="0.25">
      <c r="B40" s="55">
        <v>6</v>
      </c>
    </row>
    <row r="41" spans="2:14" x14ac:dyDescent="0.25">
      <c r="B41" s="55">
        <v>7</v>
      </c>
    </row>
    <row r="42" spans="2:14" x14ac:dyDescent="0.25">
      <c r="B42" s="55">
        <v>8</v>
      </c>
    </row>
    <row r="43" spans="2:14" x14ac:dyDescent="0.25">
      <c r="B43" s="55">
        <v>9</v>
      </c>
    </row>
    <row r="44" spans="2:14" x14ac:dyDescent="0.25">
      <c r="B44" s="55">
        <v>10</v>
      </c>
    </row>
    <row r="45" spans="2:14" x14ac:dyDescent="0.25">
      <c r="B45" s="55">
        <v>11</v>
      </c>
    </row>
    <row r="46" spans="2:14" x14ac:dyDescent="0.25">
      <c r="B46" s="55">
        <v>12</v>
      </c>
    </row>
    <row r="47" spans="2:14" x14ac:dyDescent="0.25">
      <c r="B47" s="55">
        <v>13</v>
      </c>
    </row>
    <row r="48" spans="2:14" x14ac:dyDescent="0.25">
      <c r="B48" s="55">
        <v>14</v>
      </c>
    </row>
    <row r="49" spans="2:2" x14ac:dyDescent="0.25">
      <c r="B49" s="55">
        <v>15</v>
      </c>
    </row>
    <row r="50" spans="2:2" x14ac:dyDescent="0.25">
      <c r="B50" s="55">
        <v>16</v>
      </c>
    </row>
    <row r="51" spans="2:2" x14ac:dyDescent="0.25">
      <c r="B51" s="55">
        <v>17</v>
      </c>
    </row>
    <row r="52" spans="2:2" x14ac:dyDescent="0.25">
      <c r="B52" s="55">
        <v>18</v>
      </c>
    </row>
    <row r="53" spans="2:2" x14ac:dyDescent="0.25">
      <c r="B53" s="55">
        <v>19</v>
      </c>
    </row>
    <row r="54" spans="2:2" x14ac:dyDescent="0.25">
      <c r="B54" s="55">
        <v>20</v>
      </c>
    </row>
    <row r="55" spans="2:2" x14ac:dyDescent="0.25">
      <c r="B55" s="55">
        <v>21</v>
      </c>
    </row>
    <row r="56" spans="2:2" x14ac:dyDescent="0.25">
      <c r="B56" s="55">
        <v>22</v>
      </c>
    </row>
    <row r="57" spans="2:2" x14ac:dyDescent="0.25">
      <c r="B57" s="55">
        <v>23</v>
      </c>
    </row>
    <row r="58" spans="2:2" x14ac:dyDescent="0.25">
      <c r="B58" s="55">
        <v>24</v>
      </c>
    </row>
    <row r="59" spans="2:2" x14ac:dyDescent="0.25">
      <c r="B59" s="55">
        <v>25</v>
      </c>
    </row>
    <row r="60" spans="2:2" x14ac:dyDescent="0.25">
      <c r="B60" s="55">
        <v>26</v>
      </c>
    </row>
    <row r="61" spans="2:2" x14ac:dyDescent="0.25">
      <c r="B61" s="55">
        <v>27</v>
      </c>
    </row>
    <row r="62" spans="2:2" x14ac:dyDescent="0.25">
      <c r="B62" s="55">
        <v>28</v>
      </c>
    </row>
    <row r="63" spans="2:2" x14ac:dyDescent="0.25">
      <c r="B63" s="55">
        <v>29</v>
      </c>
    </row>
    <row r="64" spans="2:2" x14ac:dyDescent="0.25">
      <c r="B64" s="55">
        <v>30</v>
      </c>
    </row>
    <row r="65" spans="2:2" x14ac:dyDescent="0.25">
      <c r="B65" s="55">
        <v>31</v>
      </c>
    </row>
    <row r="66" spans="2:2" x14ac:dyDescent="0.25">
      <c r="B66" s="55"/>
    </row>
  </sheetData>
  <sheetProtection password="C606" sheet="1" objects="1" scenarios="1" selectLockedCells="1"/>
  <mergeCells count="30">
    <mergeCell ref="B27:D27"/>
    <mergeCell ref="B28:D28"/>
    <mergeCell ref="D4:O4"/>
    <mergeCell ref="B14:D14"/>
    <mergeCell ref="B11:D11"/>
    <mergeCell ref="K21:O21"/>
    <mergeCell ref="K15:M15"/>
    <mergeCell ref="K16:M16"/>
    <mergeCell ref="K13:M13"/>
    <mergeCell ref="K14:M14"/>
    <mergeCell ref="N19:O19"/>
    <mergeCell ref="K20:O20"/>
    <mergeCell ref="K18:O18"/>
    <mergeCell ref="K17:O17"/>
    <mergeCell ref="D2:O2"/>
    <mergeCell ref="K12:M12"/>
    <mergeCell ref="G11:H11"/>
    <mergeCell ref="K10:M10"/>
    <mergeCell ref="K11:M11"/>
    <mergeCell ref="J7:O7"/>
    <mergeCell ref="J8:O8"/>
    <mergeCell ref="K9:M9"/>
    <mergeCell ref="K29:O29"/>
    <mergeCell ref="K22:O22"/>
    <mergeCell ref="K23:O23"/>
    <mergeCell ref="K24:O24"/>
    <mergeCell ref="K28:O28"/>
    <mergeCell ref="K27:O27"/>
    <mergeCell ref="K26:O26"/>
    <mergeCell ref="K25:O25"/>
  </mergeCells>
  <phoneticPr fontId="2" type="noConversion"/>
  <dataValidations xWindow="384" yWindow="413" count="6">
    <dataValidation type="list" allowBlank="1" showInputMessage="1" showErrorMessage="1" promptTitle="Bitte auswählen:" prompt="1.200 ohne minderjähriges Kind_x000a_1.500 mit minderjährigem Kind" sqref="H17">
      <formula1>$S$18:$S$19</formula1>
    </dataValidation>
    <dataValidation type="list" allowBlank="1" showErrorMessage="1" promptTitle="Pauschale oder höherer Betrag" prompt="Wenn höhere Beträge nachgewiesen werden, diese manuell erfassen." sqref="J17">
      <formula1>$R$16:$R$17</formula1>
    </dataValidation>
    <dataValidation type="list" allowBlank="1" showErrorMessage="1" promptTitle="Pauschale oder höherer Betrag" prompt="Wenn höhere Beträge nachgewiesen werden, diese manuell erfassen." sqref="J20">
      <formula1>$R$20:$R$21</formula1>
    </dataValidation>
    <dataValidation type="list" allowBlank="1" showErrorMessage="1" promptTitle="Pauschale oder höherer Betrag" prompt="Wenn höhere Beträge nachgewiesen werden, diese manuell erfassen." sqref="J21">
      <formula1>$S$20:$S$21</formula1>
    </dataValidation>
    <dataValidation type="list" allowBlank="1" showInputMessage="1" showErrorMessage="1" errorTitle="Falsche Eingabe!" error="Wert nicht zwischen &gt;0&lt; und &gt;31&lt;!" sqref="D26">
      <formula1>$B$34:$B$65</formula1>
    </dataValidation>
    <dataValidation type="list" allowBlank="1" showInputMessage="1" showErrorMessage="1" errorTitle="Falsche Eingabe" error="Wert nicht zwischen &gt;0&lt; und &gt;31&lt;" sqref="F26">
      <formula1>$B$34:$B$65</formula1>
    </dataValidation>
  </dataValidations>
  <printOptions horizontalCentered="1"/>
  <pageMargins left="0.78740157480314965" right="0.78740157480314965" top="0.73" bottom="0.98425196850393704" header="0.51181102362204722" footer="0.51181102362204722"/>
  <pageSetup paperSize="9" scale="80" orientation="portrait" blackAndWhite="1" r:id="rId1"/>
  <headerFooter alignWithMargins="0">
    <oddHeader xml:space="preserve">&amp;R                            </oddHeader>
    <oddFooter>&amp;L&amp;8&amp;A, &amp;D
&amp;Z&amp;F</oddFooter>
  </headerFooter>
  <cellWatches>
    <cellWatch r="J17"/>
  </cellWatche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66"/>
  <sheetViews>
    <sheetView workbookViewId="0">
      <selection activeCell="H17" sqref="H17"/>
    </sheetView>
  </sheetViews>
  <sheetFormatPr baseColWidth="10" defaultRowHeight="13.2" x14ac:dyDescent="0.25"/>
  <cols>
    <col min="1" max="1" width="2.88671875" customWidth="1"/>
    <col min="2" max="2" width="13.33203125" customWidth="1"/>
    <col min="3" max="3" width="6.88671875" customWidth="1"/>
    <col min="4" max="4" width="4.5546875" customWidth="1"/>
    <col min="5" max="5" width="9.88671875" customWidth="1"/>
    <col min="6" max="6" width="4.5546875" customWidth="1"/>
    <col min="7" max="7" width="5.109375" customWidth="1"/>
    <col min="8" max="8" width="5" customWidth="1"/>
    <col min="9" max="9" width="4.33203125" customWidth="1"/>
    <col min="10" max="10" width="9.88671875" customWidth="1"/>
    <col min="11" max="11" width="4.6640625" customWidth="1"/>
    <col min="12" max="12" width="14.33203125" customWidth="1"/>
    <col min="13" max="13" width="4.6640625" customWidth="1"/>
    <col min="14" max="14" width="5.109375" customWidth="1"/>
    <col min="15" max="15" width="7.88671875" customWidth="1"/>
    <col min="16" max="16" width="2.109375" customWidth="1"/>
    <col min="17" max="17" width="2.5546875" customWidth="1"/>
  </cols>
  <sheetData>
    <row r="1" spans="1:23" ht="7.5" customHeight="1" x14ac:dyDescent="0.25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</row>
    <row r="2" spans="1:23" ht="15" x14ac:dyDescent="0.25">
      <c r="A2" s="68"/>
      <c r="B2" s="68" t="s">
        <v>31</v>
      </c>
      <c r="C2" s="68"/>
      <c r="D2" s="126" t="s">
        <v>87</v>
      </c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48"/>
    </row>
    <row r="3" spans="1:23" ht="5.25" customHeight="1" x14ac:dyDescent="0.25">
      <c r="A3" s="68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48"/>
      <c r="P3" s="48"/>
    </row>
    <row r="4" spans="1:23" ht="15" x14ac:dyDescent="0.25">
      <c r="A4" s="69"/>
      <c r="B4" s="68"/>
      <c r="C4" s="68"/>
      <c r="D4" s="126" t="s">
        <v>88</v>
      </c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48"/>
    </row>
    <row r="5" spans="1:23" ht="6.75" customHeight="1" thickBot="1" x14ac:dyDescent="0.3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23" ht="9.75" customHeight="1" thickTop="1" x14ac:dyDescent="0.25">
      <c r="A6" s="39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1"/>
    </row>
    <row r="7" spans="1:23" ht="18" customHeight="1" x14ac:dyDescent="0.25">
      <c r="A7" s="42"/>
      <c r="B7" s="12" t="s">
        <v>39</v>
      </c>
      <c r="C7" s="12"/>
      <c r="D7" s="12"/>
      <c r="E7" s="12"/>
      <c r="F7" s="12" t="s">
        <v>58</v>
      </c>
      <c r="G7" s="1"/>
      <c r="H7" s="75"/>
      <c r="I7" s="1"/>
      <c r="J7" s="116" t="s">
        <v>16</v>
      </c>
      <c r="K7" s="117"/>
      <c r="L7" s="117"/>
      <c r="M7" s="117"/>
      <c r="N7" s="117"/>
      <c r="O7" s="118"/>
      <c r="P7" s="43"/>
    </row>
    <row r="8" spans="1:23" ht="18" customHeight="1" x14ac:dyDescent="0.25">
      <c r="A8" s="42"/>
      <c r="B8" s="12" t="s">
        <v>40</v>
      </c>
      <c r="C8" s="12"/>
      <c r="D8" s="78" t="s">
        <v>57</v>
      </c>
      <c r="H8" s="1"/>
      <c r="I8" s="1"/>
      <c r="J8" s="112" t="s">
        <v>17</v>
      </c>
      <c r="K8" s="113"/>
      <c r="L8" s="113"/>
      <c r="M8" s="113"/>
      <c r="N8" s="113"/>
      <c r="O8" s="114"/>
      <c r="P8" s="43"/>
    </row>
    <row r="9" spans="1:23" ht="18" customHeight="1" x14ac:dyDescent="0.25">
      <c r="A9" s="42"/>
      <c r="B9" s="1"/>
      <c r="C9" s="1"/>
      <c r="D9" s="1"/>
      <c r="E9" s="1"/>
      <c r="F9" s="1"/>
      <c r="H9" s="1"/>
      <c r="I9" s="1"/>
      <c r="J9" s="23"/>
      <c r="K9" s="120" t="s">
        <v>18</v>
      </c>
      <c r="L9" s="120"/>
      <c r="M9" s="120"/>
      <c r="N9" s="1"/>
      <c r="O9" s="31"/>
      <c r="P9" s="43"/>
    </row>
    <row r="10" spans="1:23" ht="18" customHeight="1" x14ac:dyDescent="0.25">
      <c r="A10" s="42"/>
      <c r="B10" s="1"/>
      <c r="C10" s="1"/>
      <c r="D10" s="2" t="s">
        <v>0</v>
      </c>
      <c r="E10" s="20">
        <v>1874.57</v>
      </c>
      <c r="F10" s="3" t="s">
        <v>7</v>
      </c>
      <c r="G10" s="1"/>
      <c r="H10" s="1"/>
      <c r="I10" s="1"/>
      <c r="J10" s="23">
        <v>0</v>
      </c>
      <c r="K10" s="120" t="s">
        <v>19</v>
      </c>
      <c r="L10" s="120"/>
      <c r="M10" s="120"/>
      <c r="N10" s="1"/>
      <c r="O10" s="31"/>
      <c r="P10" s="43"/>
    </row>
    <row r="11" spans="1:23" ht="18" customHeight="1" x14ac:dyDescent="0.25">
      <c r="A11" s="42"/>
      <c r="B11" s="121" t="s">
        <v>13</v>
      </c>
      <c r="C11" s="121"/>
      <c r="D11" s="121"/>
      <c r="E11" s="7">
        <f>J30</f>
        <v>100</v>
      </c>
      <c r="F11" s="3" t="s">
        <v>7</v>
      </c>
      <c r="G11" s="127" t="s">
        <v>36</v>
      </c>
      <c r="H11" s="127"/>
      <c r="I11" s="1"/>
      <c r="J11" s="23">
        <v>0</v>
      </c>
      <c r="K11" s="120" t="s">
        <v>20</v>
      </c>
      <c r="L11" s="120"/>
      <c r="M11" s="120"/>
      <c r="N11" s="1"/>
      <c r="O11" s="31"/>
      <c r="P11" s="43"/>
    </row>
    <row r="12" spans="1:23" ht="18" customHeight="1" thickBot="1" x14ac:dyDescent="0.3">
      <c r="A12" s="42"/>
      <c r="B12" s="1"/>
      <c r="C12" s="1"/>
      <c r="D12" s="2" t="s">
        <v>44</v>
      </c>
      <c r="E12" s="13">
        <f>E10-E11</f>
        <v>1774.57</v>
      </c>
      <c r="F12" s="14" t="s">
        <v>7</v>
      </c>
      <c r="G12" s="1"/>
      <c r="H12" s="1"/>
      <c r="I12" s="1"/>
      <c r="J12" s="23"/>
      <c r="K12" s="120" t="s">
        <v>21</v>
      </c>
      <c r="L12" s="120"/>
      <c r="M12" s="120"/>
      <c r="N12" s="1"/>
      <c r="O12" s="31"/>
      <c r="P12" s="43"/>
    </row>
    <row r="13" spans="1:23" ht="18" customHeight="1" thickTop="1" x14ac:dyDescent="0.25">
      <c r="A13" s="42"/>
      <c r="B13" s="1"/>
      <c r="C13" s="1"/>
      <c r="D13" s="3"/>
      <c r="E13" s="4"/>
      <c r="F13" s="3"/>
      <c r="G13" s="3"/>
      <c r="H13" s="1"/>
      <c r="I13" s="1"/>
      <c r="J13" s="23"/>
      <c r="K13" s="120" t="s">
        <v>22</v>
      </c>
      <c r="L13" s="120"/>
      <c r="M13" s="120"/>
      <c r="N13" s="1"/>
      <c r="O13" s="31"/>
      <c r="P13" s="43"/>
    </row>
    <row r="14" spans="1:23" ht="18" customHeight="1" x14ac:dyDescent="0.25">
      <c r="A14" s="42"/>
      <c r="B14" s="119"/>
      <c r="C14" s="119"/>
      <c r="D14" s="119"/>
      <c r="E14" s="6"/>
      <c r="F14" s="3"/>
      <c r="G14" s="3"/>
      <c r="H14" s="1"/>
      <c r="I14" s="1"/>
      <c r="J14" s="23"/>
      <c r="K14" s="120" t="s">
        <v>23</v>
      </c>
      <c r="L14" s="120"/>
      <c r="M14" s="120"/>
      <c r="N14" s="1"/>
      <c r="O14" s="31"/>
      <c r="P14" s="43"/>
      <c r="S14" s="56" t="s">
        <v>37</v>
      </c>
      <c r="T14" s="56"/>
      <c r="U14" s="56"/>
      <c r="V14" s="56"/>
      <c r="W14" s="56"/>
    </row>
    <row r="15" spans="1:23" ht="18" customHeight="1" x14ac:dyDescent="0.25">
      <c r="A15" s="42"/>
      <c r="B15" s="1"/>
      <c r="C15" s="1"/>
      <c r="D15" s="5"/>
      <c r="E15" s="4"/>
      <c r="F15" s="3"/>
      <c r="G15" s="10" t="s">
        <v>11</v>
      </c>
      <c r="H15" s="1"/>
      <c r="I15" s="1"/>
      <c r="J15" s="24"/>
      <c r="K15" s="122" t="s">
        <v>24</v>
      </c>
      <c r="L15" s="122"/>
      <c r="M15" s="122"/>
      <c r="N15" s="28"/>
      <c r="O15" s="31"/>
      <c r="P15" s="43"/>
      <c r="S15" s="56" t="s">
        <v>38</v>
      </c>
      <c r="T15" s="55"/>
      <c r="U15" s="55"/>
      <c r="V15" s="55"/>
      <c r="W15" s="55"/>
    </row>
    <row r="16" spans="1:23" ht="18" customHeight="1" thickBot="1" x14ac:dyDescent="0.3">
      <c r="A16" s="42"/>
      <c r="B16" t="s">
        <v>59</v>
      </c>
      <c r="D16" s="1"/>
      <c r="E16" s="7">
        <f>ROUND(IF(AND($E$10&gt;100,$E$10&lt;=1000),($E$10-100)*20/100,IF($E$10&gt;1000,900*20/100,0)),2)</f>
        <v>180</v>
      </c>
      <c r="F16" s="3" t="s">
        <v>7</v>
      </c>
      <c r="G16" s="21" t="s">
        <v>35</v>
      </c>
      <c r="H16" s="21">
        <v>1000</v>
      </c>
      <c r="I16" s="1"/>
      <c r="J16" s="30">
        <f>SUM(J9:J15)</f>
        <v>0</v>
      </c>
      <c r="K16" s="123" t="s">
        <v>25</v>
      </c>
      <c r="L16" s="123"/>
      <c r="M16" s="123"/>
      <c r="N16" s="34"/>
      <c r="O16" s="33"/>
      <c r="P16" s="43"/>
      <c r="R16" s="55">
        <v>100</v>
      </c>
    </row>
    <row r="17" spans="1:19" ht="18" customHeight="1" thickTop="1" x14ac:dyDescent="0.25">
      <c r="A17" s="42"/>
      <c r="B17" s="77" t="s">
        <v>60</v>
      </c>
      <c r="D17" s="5"/>
      <c r="E17" s="7">
        <f>ROUND(IF(AND($E$10&gt;1000,$E$10&gt;=H17),(H17-1000)*10/100,IF(AND($E$10&gt;1000,$E$10&lt;H17),($E$10-1000)*10/100,"0")),2)</f>
        <v>20</v>
      </c>
      <c r="F17" s="3" t="s">
        <v>7</v>
      </c>
      <c r="G17" s="21" t="s">
        <v>56</v>
      </c>
      <c r="H17" s="57">
        <v>1200</v>
      </c>
      <c r="I17" s="1"/>
      <c r="J17" s="23">
        <v>100</v>
      </c>
      <c r="K17" s="124" t="s">
        <v>61</v>
      </c>
      <c r="L17" s="124"/>
      <c r="M17" s="124"/>
      <c r="N17" s="134"/>
      <c r="O17" s="135"/>
      <c r="P17" s="43"/>
      <c r="R17" s="55">
        <v>0</v>
      </c>
    </row>
    <row r="18" spans="1:19" ht="18" customHeight="1" x14ac:dyDescent="0.25">
      <c r="A18" s="42"/>
      <c r="B18" s="1"/>
      <c r="C18" s="1"/>
      <c r="D18" s="5"/>
      <c r="E18" s="4"/>
      <c r="F18" s="3"/>
      <c r="G18" s="3"/>
      <c r="H18" s="1"/>
      <c r="I18" s="1"/>
      <c r="J18" s="26"/>
      <c r="K18" s="131" t="str">
        <f>IF(J17=0,"tatsächliche Beträge","")</f>
        <v/>
      </c>
      <c r="L18" s="132"/>
      <c r="M18" s="132"/>
      <c r="N18" s="132"/>
      <c r="O18" s="133"/>
      <c r="P18" s="43"/>
      <c r="S18" s="55">
        <v>1200</v>
      </c>
    </row>
    <row r="19" spans="1:19" ht="18" customHeight="1" x14ac:dyDescent="0.25">
      <c r="A19" s="42"/>
      <c r="B19" s="76" t="s">
        <v>64</v>
      </c>
      <c r="E19" s="22">
        <f>IF(SUM(E16+E17)&lt;E12,SUM(E16+E17),E12)</f>
        <v>200</v>
      </c>
      <c r="F19" s="19" t="s">
        <v>7</v>
      </c>
      <c r="G19" s="3"/>
      <c r="H19" s="1"/>
      <c r="I19" s="1"/>
      <c r="J19" s="26">
        <f>K19*0.2*M19</f>
        <v>0</v>
      </c>
      <c r="K19" s="51"/>
      <c r="L19" s="50" t="s">
        <v>41</v>
      </c>
      <c r="M19" s="38">
        <v>20</v>
      </c>
      <c r="N19" s="105" t="s">
        <v>32</v>
      </c>
      <c r="O19" s="106"/>
      <c r="P19" s="43"/>
      <c r="S19" s="55">
        <v>1500</v>
      </c>
    </row>
    <row r="20" spans="1:19" ht="18" customHeight="1" x14ac:dyDescent="0.25">
      <c r="A20" s="42"/>
      <c r="B20" s="1"/>
      <c r="C20" s="1"/>
      <c r="D20" s="3"/>
      <c r="E20" s="4"/>
      <c r="F20" s="3"/>
      <c r="G20" s="3"/>
      <c r="H20" s="1"/>
      <c r="I20" s="1"/>
      <c r="J20" s="23"/>
      <c r="K20" s="120" t="s">
        <v>42</v>
      </c>
      <c r="L20" s="120"/>
      <c r="M20" s="120"/>
      <c r="N20" s="129"/>
      <c r="O20" s="130"/>
      <c r="P20" s="43"/>
      <c r="R20" s="55">
        <v>30</v>
      </c>
      <c r="S20" s="55">
        <v>15.33</v>
      </c>
    </row>
    <row r="21" spans="1:19" ht="18" customHeight="1" thickBot="1" x14ac:dyDescent="0.3">
      <c r="A21" s="42"/>
      <c r="B21" s="1"/>
      <c r="C21" s="1"/>
      <c r="D21" s="5" t="s">
        <v>9</v>
      </c>
      <c r="E21" s="17">
        <f>IF(E12-E19&gt;0,E12-E19,0)</f>
        <v>1574.57</v>
      </c>
      <c r="F21" s="18" t="s">
        <v>7</v>
      </c>
      <c r="G21" s="3"/>
      <c r="H21" s="1"/>
      <c r="I21" s="1"/>
      <c r="J21" s="23"/>
      <c r="K21" s="120" t="s">
        <v>43</v>
      </c>
      <c r="L21" s="120"/>
      <c r="M21" s="120"/>
      <c r="N21" s="129"/>
      <c r="O21" s="130"/>
      <c r="P21" s="43"/>
      <c r="R21" s="55">
        <v>0</v>
      </c>
      <c r="S21" s="55">
        <v>0</v>
      </c>
    </row>
    <row r="22" spans="1:19" ht="18" customHeight="1" thickTop="1" x14ac:dyDescent="0.25">
      <c r="A22" s="42"/>
      <c r="B22" s="1"/>
      <c r="C22" s="1"/>
      <c r="D22" s="5"/>
      <c r="E22" s="7"/>
      <c r="F22" s="3"/>
      <c r="G22" s="3"/>
      <c r="H22" s="1"/>
      <c r="I22" s="1"/>
      <c r="J22" s="23"/>
      <c r="K22" s="107" t="s">
        <v>54</v>
      </c>
      <c r="L22" s="107"/>
      <c r="M22" s="107"/>
      <c r="N22" s="107"/>
      <c r="O22" s="108"/>
      <c r="P22" s="43"/>
    </row>
    <row r="23" spans="1:19" ht="18" customHeight="1" x14ac:dyDescent="0.25">
      <c r="A23" s="42"/>
      <c r="B23" s="53"/>
      <c r="C23" s="53"/>
      <c r="D23" s="53"/>
      <c r="E23" s="53"/>
      <c r="F23" s="53"/>
      <c r="G23" s="53"/>
      <c r="H23" s="1"/>
      <c r="I23" s="1"/>
      <c r="J23" s="23"/>
      <c r="K23" s="107"/>
      <c r="L23" s="107"/>
      <c r="M23" s="107"/>
      <c r="N23" s="107"/>
      <c r="O23" s="108"/>
      <c r="P23" s="43"/>
    </row>
    <row r="24" spans="1:19" ht="18" customHeight="1" thickBot="1" x14ac:dyDescent="0.3">
      <c r="A24" s="42"/>
      <c r="B24" s="71"/>
      <c r="C24" s="71"/>
      <c r="D24" s="71"/>
      <c r="E24" s="71"/>
      <c r="F24" s="71"/>
      <c r="G24" s="71"/>
      <c r="H24" s="1"/>
      <c r="I24" s="1"/>
      <c r="J24" s="23"/>
      <c r="K24" s="107"/>
      <c r="L24" s="107"/>
      <c r="M24" s="107"/>
      <c r="N24" s="107"/>
      <c r="O24" s="108"/>
      <c r="P24" s="43"/>
    </row>
    <row r="25" spans="1:19" ht="18" customHeight="1" thickTop="1" x14ac:dyDescent="0.35">
      <c r="A25" s="42"/>
      <c r="B25" s="59" t="s">
        <v>46</v>
      </c>
      <c r="C25" s="59"/>
      <c r="D25" s="60"/>
      <c r="E25" s="61"/>
      <c r="F25" s="62"/>
      <c r="G25" s="62"/>
      <c r="H25" s="59"/>
      <c r="I25" s="1"/>
      <c r="J25" s="23"/>
      <c r="K25" s="107"/>
      <c r="L25" s="107"/>
      <c r="M25" s="107"/>
      <c r="N25" s="107"/>
      <c r="O25" s="108"/>
      <c r="P25" s="43"/>
    </row>
    <row r="26" spans="1:19" ht="18" customHeight="1" x14ac:dyDescent="0.35">
      <c r="A26" s="42"/>
      <c r="B26" s="63"/>
      <c r="C26" s="64" t="s">
        <v>45</v>
      </c>
      <c r="D26" s="73">
        <v>1</v>
      </c>
      <c r="E26" s="61"/>
      <c r="F26" s="73">
        <v>15</v>
      </c>
      <c r="G26" s="62" t="s">
        <v>51</v>
      </c>
      <c r="H26" s="59"/>
      <c r="I26" s="1"/>
      <c r="J26" s="23"/>
      <c r="K26" s="107"/>
      <c r="L26" s="107"/>
      <c r="M26" s="107"/>
      <c r="N26" s="107"/>
      <c r="O26" s="108"/>
      <c r="P26" s="43"/>
    </row>
    <row r="27" spans="1:19" ht="18" customHeight="1" thickBot="1" x14ac:dyDescent="0.4">
      <c r="A27" s="42"/>
      <c r="B27" s="136" t="s">
        <v>62</v>
      </c>
      <c r="C27" s="128"/>
      <c r="D27" s="128"/>
      <c r="E27" s="66">
        <f>IF(AND($D$26&gt;0,$F$26&gt;0),IF(($F$26-$D$26+1)&gt;30,E19,E19/30*($F$26-$D$26+1)),0)</f>
        <v>100</v>
      </c>
      <c r="F27" s="67" t="s">
        <v>7</v>
      </c>
      <c r="G27" s="62"/>
      <c r="H27" s="59"/>
      <c r="I27" s="1"/>
      <c r="J27" s="23"/>
      <c r="K27" s="107"/>
      <c r="L27" s="107"/>
      <c r="M27" s="107"/>
      <c r="N27" s="107"/>
      <c r="O27" s="108"/>
      <c r="P27" s="43"/>
    </row>
    <row r="28" spans="1:19" ht="18" customHeight="1" thickTop="1" thickBot="1" x14ac:dyDescent="0.4">
      <c r="A28" s="42"/>
      <c r="B28" s="128" t="s">
        <v>9</v>
      </c>
      <c r="C28" s="128"/>
      <c r="D28" s="128"/>
      <c r="E28" s="66">
        <f>IF(AND($D$26&gt;0,$F$26&gt;0),IF(($F$26-$D$26+1)&gt;30,E21,E21/30*($F$26-$D$26+1)),0)</f>
        <v>787.28499999999997</v>
      </c>
      <c r="F28" s="67" t="s">
        <v>7</v>
      </c>
      <c r="G28" s="3"/>
      <c r="H28" s="1"/>
      <c r="I28" s="1"/>
      <c r="J28" s="23"/>
      <c r="K28" s="107"/>
      <c r="L28" s="107"/>
      <c r="M28" s="107"/>
      <c r="N28" s="107"/>
      <c r="O28" s="108"/>
      <c r="P28" s="43"/>
    </row>
    <row r="29" spans="1:19" ht="18" customHeight="1" thickTop="1" x14ac:dyDescent="0.25">
      <c r="A29" s="42"/>
      <c r="B29" s="52"/>
      <c r="C29" s="52"/>
      <c r="D29" s="7"/>
      <c r="E29" s="7"/>
      <c r="F29" s="3"/>
      <c r="G29" s="3"/>
      <c r="H29" s="1"/>
      <c r="I29" s="1"/>
      <c r="J29" s="23"/>
      <c r="K29" s="103"/>
      <c r="L29" s="103"/>
      <c r="M29" s="103"/>
      <c r="N29" s="103"/>
      <c r="O29" s="104"/>
      <c r="P29" s="43"/>
    </row>
    <row r="30" spans="1:19" ht="18" customHeight="1" x14ac:dyDescent="0.25">
      <c r="A30" s="42"/>
      <c r="B30" s="11" t="s">
        <v>63</v>
      </c>
      <c r="C30" s="53"/>
      <c r="D30" s="54"/>
      <c r="E30" s="7"/>
      <c r="F30" s="3"/>
      <c r="G30" s="3"/>
      <c r="H30" s="1"/>
      <c r="I30" s="1"/>
      <c r="J30" s="37">
        <f>SUM(J16:J29)</f>
        <v>100</v>
      </c>
      <c r="K30" s="35" t="s">
        <v>48</v>
      </c>
      <c r="L30" s="36"/>
      <c r="M30" s="35"/>
      <c r="N30" s="35"/>
      <c r="O30" s="36"/>
      <c r="P30" s="43"/>
    </row>
    <row r="31" spans="1:19" ht="12" customHeight="1" thickBot="1" x14ac:dyDescent="0.3">
      <c r="A31" s="44"/>
      <c r="B31" s="45"/>
      <c r="C31" s="45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7"/>
    </row>
    <row r="32" spans="1:19" ht="13.8" thickTop="1" x14ac:dyDescent="0.25">
      <c r="J32" s="9"/>
      <c r="K32" s="8"/>
      <c r="L32" s="8"/>
      <c r="N32" s="9"/>
    </row>
    <row r="33" spans="2:14" x14ac:dyDescent="0.25">
      <c r="L33" s="9"/>
      <c r="N33" s="9"/>
    </row>
    <row r="34" spans="2:14" x14ac:dyDescent="0.25">
      <c r="B34" s="55">
        <v>0</v>
      </c>
      <c r="L34" s="9"/>
    </row>
    <row r="35" spans="2:14" x14ac:dyDescent="0.25">
      <c r="B35" s="55">
        <v>1</v>
      </c>
      <c r="L35" s="9"/>
    </row>
    <row r="36" spans="2:14" x14ac:dyDescent="0.25">
      <c r="B36" s="55">
        <v>2</v>
      </c>
    </row>
    <row r="37" spans="2:14" x14ac:dyDescent="0.25">
      <c r="B37" s="55">
        <v>3</v>
      </c>
    </row>
    <row r="38" spans="2:14" x14ac:dyDescent="0.25">
      <c r="B38" s="55">
        <v>4</v>
      </c>
    </row>
    <row r="39" spans="2:14" x14ac:dyDescent="0.25">
      <c r="B39" s="55">
        <v>5</v>
      </c>
    </row>
    <row r="40" spans="2:14" x14ac:dyDescent="0.25">
      <c r="B40" s="55">
        <v>6</v>
      </c>
    </row>
    <row r="41" spans="2:14" x14ac:dyDescent="0.25">
      <c r="B41" s="55">
        <v>7</v>
      </c>
    </row>
    <row r="42" spans="2:14" x14ac:dyDescent="0.25">
      <c r="B42" s="55">
        <v>8</v>
      </c>
    </row>
    <row r="43" spans="2:14" x14ac:dyDescent="0.25">
      <c r="B43" s="55">
        <v>9</v>
      </c>
    </row>
    <row r="44" spans="2:14" x14ac:dyDescent="0.25">
      <c r="B44" s="55">
        <v>10</v>
      </c>
    </row>
    <row r="45" spans="2:14" x14ac:dyDescent="0.25">
      <c r="B45" s="55">
        <v>11</v>
      </c>
    </row>
    <row r="46" spans="2:14" x14ac:dyDescent="0.25">
      <c r="B46" s="55">
        <v>12</v>
      </c>
    </row>
    <row r="47" spans="2:14" x14ac:dyDescent="0.25">
      <c r="B47" s="55">
        <v>13</v>
      </c>
    </row>
    <row r="48" spans="2:14" x14ac:dyDescent="0.25">
      <c r="B48" s="55">
        <v>14</v>
      </c>
    </row>
    <row r="49" spans="2:2" x14ac:dyDescent="0.25">
      <c r="B49" s="55">
        <v>15</v>
      </c>
    </row>
    <row r="50" spans="2:2" x14ac:dyDescent="0.25">
      <c r="B50" s="55">
        <v>16</v>
      </c>
    </row>
    <row r="51" spans="2:2" x14ac:dyDescent="0.25">
      <c r="B51" s="55">
        <v>17</v>
      </c>
    </row>
    <row r="52" spans="2:2" x14ac:dyDescent="0.25">
      <c r="B52" s="55">
        <v>18</v>
      </c>
    </row>
    <row r="53" spans="2:2" x14ac:dyDescent="0.25">
      <c r="B53" s="55">
        <v>19</v>
      </c>
    </row>
    <row r="54" spans="2:2" x14ac:dyDescent="0.25">
      <c r="B54" s="55">
        <v>20</v>
      </c>
    </row>
    <row r="55" spans="2:2" x14ac:dyDescent="0.25">
      <c r="B55" s="55">
        <v>21</v>
      </c>
    </row>
    <row r="56" spans="2:2" x14ac:dyDescent="0.25">
      <c r="B56" s="55">
        <v>22</v>
      </c>
    </row>
    <row r="57" spans="2:2" x14ac:dyDescent="0.25">
      <c r="B57" s="55">
        <v>23</v>
      </c>
    </row>
    <row r="58" spans="2:2" x14ac:dyDescent="0.25">
      <c r="B58" s="55">
        <v>24</v>
      </c>
    </row>
    <row r="59" spans="2:2" x14ac:dyDescent="0.25">
      <c r="B59" s="55">
        <v>25</v>
      </c>
    </row>
    <row r="60" spans="2:2" x14ac:dyDescent="0.25">
      <c r="B60" s="55">
        <v>26</v>
      </c>
    </row>
    <row r="61" spans="2:2" x14ac:dyDescent="0.25">
      <c r="B61" s="55">
        <v>27</v>
      </c>
    </row>
    <row r="62" spans="2:2" x14ac:dyDescent="0.25">
      <c r="B62" s="55">
        <v>28</v>
      </c>
    </row>
    <row r="63" spans="2:2" x14ac:dyDescent="0.25">
      <c r="B63" s="55">
        <v>29</v>
      </c>
    </row>
    <row r="64" spans="2:2" x14ac:dyDescent="0.25">
      <c r="B64" s="55">
        <v>30</v>
      </c>
    </row>
    <row r="65" spans="2:2" x14ac:dyDescent="0.25">
      <c r="B65" s="55">
        <v>31</v>
      </c>
    </row>
    <row r="66" spans="2:2" x14ac:dyDescent="0.25">
      <c r="B66" s="55"/>
    </row>
  </sheetData>
  <sheetProtection password="C606" sheet="1" objects="1" scenarios="1" selectLockedCells="1"/>
  <mergeCells count="30">
    <mergeCell ref="K29:O29"/>
    <mergeCell ref="K22:O22"/>
    <mergeCell ref="K23:O23"/>
    <mergeCell ref="K24:O24"/>
    <mergeCell ref="K28:O28"/>
    <mergeCell ref="K27:O27"/>
    <mergeCell ref="D2:O2"/>
    <mergeCell ref="K12:M12"/>
    <mergeCell ref="G11:H11"/>
    <mergeCell ref="K10:M10"/>
    <mergeCell ref="K11:M11"/>
    <mergeCell ref="J7:O7"/>
    <mergeCell ref="J8:O8"/>
    <mergeCell ref="K9:M9"/>
    <mergeCell ref="B27:D27"/>
    <mergeCell ref="B28:D28"/>
    <mergeCell ref="D4:O4"/>
    <mergeCell ref="B14:D14"/>
    <mergeCell ref="B11:D11"/>
    <mergeCell ref="K21:O21"/>
    <mergeCell ref="K15:M15"/>
    <mergeCell ref="K16:M16"/>
    <mergeCell ref="K13:M13"/>
    <mergeCell ref="K14:M14"/>
    <mergeCell ref="K26:O26"/>
    <mergeCell ref="K25:O25"/>
    <mergeCell ref="N19:O19"/>
    <mergeCell ref="K20:O20"/>
    <mergeCell ref="K18:O18"/>
    <mergeCell ref="K17:O17"/>
  </mergeCells>
  <phoneticPr fontId="2" type="noConversion"/>
  <dataValidations xWindow="384" yWindow="413" count="6">
    <dataValidation type="list" allowBlank="1" showInputMessage="1" showErrorMessage="1" promptTitle="Bitte auswählen:" prompt="1.200 ohne minderjähriges Kind_x000a_1.500 mit minderjährigem Kind" sqref="H17">
      <formula1>$S$18:$S$19</formula1>
    </dataValidation>
    <dataValidation type="list" allowBlank="1" showErrorMessage="1" promptTitle="Pauschale oder höherer Betrag" prompt="Wenn höhere Beträge nachgewiesen werden, diese manuell erfassen." sqref="J17">
      <formula1>$R$16:$R$17</formula1>
    </dataValidation>
    <dataValidation type="list" allowBlank="1" showErrorMessage="1" promptTitle="Pauschale oder höherer Betrag" prompt="Wenn höhere Beträge nachgewiesen werden, diese manuell erfassen." sqref="J20">
      <formula1>$R$20:$R$21</formula1>
    </dataValidation>
    <dataValidation type="list" allowBlank="1" showErrorMessage="1" promptTitle="Pauschale oder höherer Betrag" prompt="Wenn höhere Beträge nachgewiesen werden, diese manuell erfassen." sqref="J21">
      <formula1>$S$20:$S$21</formula1>
    </dataValidation>
    <dataValidation type="list" allowBlank="1" showInputMessage="1" showErrorMessage="1" errorTitle="Falsche Eingabe!" error="Wert nicht zwischen &gt;0&lt; und &gt;31&lt;!" sqref="D26">
      <formula1>$B$34:$B$65</formula1>
    </dataValidation>
    <dataValidation type="list" allowBlank="1" showInputMessage="1" showErrorMessage="1" errorTitle="Falsche Eingabe" error="Wert nicht zwischen &gt;0&lt; und &gt;31&lt;" sqref="F26">
      <formula1>$B$34:$B$65</formula1>
    </dataValidation>
  </dataValidations>
  <printOptions horizontalCentered="1"/>
  <pageMargins left="0.78740157480314965" right="0.78740157480314965" top="0.73" bottom="0.98425196850393704" header="0.51181102362204722" footer="0.51181102362204722"/>
  <pageSetup paperSize="9" scale="80" orientation="portrait" blackAndWhite="1" r:id="rId1"/>
  <headerFooter alignWithMargins="0">
    <oddHeader xml:space="preserve">&amp;R                            </oddHeader>
    <oddFooter>&amp;L&amp;8&amp;A, &amp;D
&amp;Z&amp;F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tabSelected="1" workbookViewId="0">
      <selection activeCell="E26" sqref="E26"/>
    </sheetView>
  </sheetViews>
  <sheetFormatPr baseColWidth="10" defaultRowHeight="13.2" x14ac:dyDescent="0.25"/>
  <cols>
    <col min="2" max="2" width="37.33203125" bestFit="1" customWidth="1"/>
    <col min="4" max="4" width="6.5546875" customWidth="1"/>
    <col min="5" max="5" width="10.44140625" customWidth="1"/>
    <col min="6" max="6" width="11.44140625" customWidth="1"/>
    <col min="7" max="7" width="56.5546875" customWidth="1"/>
    <col min="8" max="8" width="11.5546875" customWidth="1"/>
  </cols>
  <sheetData>
    <row r="1" spans="1:8" ht="14.4" x14ac:dyDescent="0.3">
      <c r="A1" s="137" t="s">
        <v>65</v>
      </c>
      <c r="B1" s="138"/>
      <c r="C1" s="139"/>
      <c r="D1" s="79"/>
    </row>
    <row r="2" spans="1:8" ht="14.4" x14ac:dyDescent="0.3">
      <c r="A2" s="140" t="s">
        <v>93</v>
      </c>
      <c r="B2" s="141"/>
      <c r="C2" s="142"/>
      <c r="D2" s="79"/>
    </row>
    <row r="3" spans="1:8" x14ac:dyDescent="0.25">
      <c r="A3" s="80"/>
      <c r="B3" s="81"/>
      <c r="C3" s="82"/>
    </row>
    <row r="4" spans="1:8" ht="12.75" customHeight="1" x14ac:dyDescent="0.25">
      <c r="A4" s="80"/>
      <c r="B4" s="81" t="s">
        <v>66</v>
      </c>
      <c r="C4" s="83">
        <v>100</v>
      </c>
      <c r="D4" s="92" t="s">
        <v>91</v>
      </c>
      <c r="E4" s="152" t="s">
        <v>100</v>
      </c>
      <c r="F4" s="153"/>
      <c r="G4" s="153"/>
      <c r="H4" s="95"/>
    </row>
    <row r="5" spans="1:8" x14ac:dyDescent="0.25">
      <c r="A5" s="80"/>
      <c r="B5" s="81" t="s">
        <v>67</v>
      </c>
      <c r="C5" s="83">
        <v>75</v>
      </c>
      <c r="D5" s="93"/>
      <c r="E5" s="154"/>
      <c r="F5" s="154"/>
      <c r="G5" s="154"/>
      <c r="H5" s="98"/>
    </row>
    <row r="6" spans="1:8" ht="14.4" x14ac:dyDescent="0.3">
      <c r="A6" s="80"/>
      <c r="B6" s="81" t="s">
        <v>68</v>
      </c>
      <c r="C6" s="83">
        <v>1275</v>
      </c>
      <c r="D6" s="147" t="s">
        <v>97</v>
      </c>
      <c r="E6" s="148"/>
      <c r="F6" s="148"/>
      <c r="G6" s="148"/>
      <c r="H6" s="97"/>
    </row>
    <row r="7" spans="1:8" x14ac:dyDescent="0.25">
      <c r="A7" s="80"/>
      <c r="B7" s="81"/>
      <c r="C7" s="82"/>
    </row>
    <row r="8" spans="1:8" ht="14.4" x14ac:dyDescent="0.3">
      <c r="A8" s="80"/>
      <c r="B8" s="84" t="s">
        <v>69</v>
      </c>
      <c r="C8" s="82">
        <f>IF(C6&gt;1000,(1000-C4-C5)/5,(C6-C5-C4)/5)</f>
        <v>165</v>
      </c>
    </row>
    <row r="9" spans="1:8" ht="14.4" x14ac:dyDescent="0.3">
      <c r="A9" s="85" t="s">
        <v>70</v>
      </c>
      <c r="B9" s="84" t="s">
        <v>71</v>
      </c>
      <c r="C9" s="82">
        <f>IF(C6&gt;1000,IF(C6&gt;1200,200/10,(C6-1000)/10),0)</f>
        <v>20</v>
      </c>
    </row>
    <row r="10" spans="1:8" ht="14.4" x14ac:dyDescent="0.3">
      <c r="A10" s="85" t="s">
        <v>72</v>
      </c>
      <c r="B10" s="86" t="s">
        <v>73</v>
      </c>
      <c r="C10" s="87">
        <f>C8+C9</f>
        <v>185</v>
      </c>
      <c r="D10" s="149" t="s">
        <v>103</v>
      </c>
      <c r="E10" s="150"/>
      <c r="F10" s="150"/>
      <c r="G10" s="150"/>
      <c r="H10" s="96"/>
    </row>
    <row r="11" spans="1:8" ht="14.4" x14ac:dyDescent="0.3">
      <c r="A11" s="85"/>
      <c r="B11" s="84"/>
      <c r="C11" s="82"/>
    </row>
    <row r="12" spans="1:8" ht="27.6" x14ac:dyDescent="0.3">
      <c r="A12" s="85" t="s">
        <v>74</v>
      </c>
      <c r="B12" s="88" t="s">
        <v>75</v>
      </c>
      <c r="C12" s="82">
        <f>IF(C6&gt;1000,IF(C6&gt;1500,500/10,(C6-1000)/10),0)</f>
        <v>27.5</v>
      </c>
    </row>
    <row r="13" spans="1:8" ht="15" thickBot="1" x14ac:dyDescent="0.35">
      <c r="A13" s="143" t="s">
        <v>73</v>
      </c>
      <c r="B13" s="144"/>
      <c r="C13" s="89">
        <f>C8+C12</f>
        <v>192.5</v>
      </c>
      <c r="D13" s="151" t="s">
        <v>104</v>
      </c>
      <c r="E13" s="150"/>
      <c r="F13" s="150"/>
      <c r="G13" s="150"/>
      <c r="H13" s="96"/>
    </row>
    <row r="15" spans="1:8" ht="14.4" x14ac:dyDescent="0.3">
      <c r="A15" s="155" t="s">
        <v>76</v>
      </c>
      <c r="B15" s="156"/>
      <c r="C15" s="157"/>
    </row>
    <row r="16" spans="1:8" x14ac:dyDescent="0.25">
      <c r="A16" s="81" t="s">
        <v>78</v>
      </c>
      <c r="B16" s="81" t="s">
        <v>79</v>
      </c>
      <c r="C16" s="81"/>
      <c r="D16" s="81"/>
      <c r="E16" s="81"/>
      <c r="F16" s="81"/>
      <c r="G16" s="81"/>
    </row>
    <row r="17" spans="1:7" x14ac:dyDescent="0.25">
      <c r="A17" s="81" t="s">
        <v>80</v>
      </c>
      <c r="B17" s="81" t="s">
        <v>81</v>
      </c>
      <c r="C17" s="81">
        <v>1200</v>
      </c>
      <c r="D17" s="81"/>
      <c r="E17" s="101" t="s">
        <v>0</v>
      </c>
      <c r="F17" s="81">
        <f>C16+C17+D20</f>
        <v>1200</v>
      </c>
      <c r="G17" s="145" t="s">
        <v>105</v>
      </c>
    </row>
    <row r="18" spans="1:7" x14ac:dyDescent="0.25">
      <c r="A18" s="81"/>
      <c r="B18" s="81"/>
      <c r="C18" s="81"/>
      <c r="D18" s="81"/>
      <c r="E18" s="101"/>
      <c r="F18" s="81"/>
      <c r="G18" s="146"/>
    </row>
    <row r="19" spans="1:7" x14ac:dyDescent="0.25">
      <c r="A19" s="81"/>
      <c r="B19" s="81"/>
      <c r="C19" s="81"/>
      <c r="D19" s="81"/>
      <c r="E19" s="101"/>
      <c r="F19" s="81"/>
      <c r="G19" s="146"/>
    </row>
    <row r="20" spans="1:7" x14ac:dyDescent="0.25">
      <c r="A20" s="81"/>
      <c r="B20" s="81"/>
      <c r="C20" s="81"/>
      <c r="D20" s="81"/>
      <c r="E20" s="81" t="s">
        <v>96</v>
      </c>
      <c r="F20" s="81">
        <v>220</v>
      </c>
      <c r="G20" s="100" t="s">
        <v>101</v>
      </c>
    </row>
    <row r="21" spans="1:7" x14ac:dyDescent="0.25">
      <c r="A21" s="81"/>
      <c r="B21" s="81"/>
      <c r="C21" s="81"/>
      <c r="D21" s="81"/>
      <c r="E21" s="81"/>
      <c r="F21" s="81"/>
      <c r="G21" s="101"/>
    </row>
    <row r="22" spans="1:7" ht="14.4" x14ac:dyDescent="0.3">
      <c r="A22" s="81" t="s">
        <v>84</v>
      </c>
      <c r="B22" s="101" t="s">
        <v>95</v>
      </c>
      <c r="C22" s="102">
        <v>75</v>
      </c>
      <c r="D22" s="81"/>
      <c r="E22" s="81"/>
      <c r="F22" s="81"/>
      <c r="G22" s="100" t="s">
        <v>102</v>
      </c>
    </row>
    <row r="23" spans="1:7" ht="14.4" x14ac:dyDescent="0.3">
      <c r="B23" s="91" t="s">
        <v>85</v>
      </c>
      <c r="C23" s="91">
        <f>C16+C17+C20+C22</f>
        <v>1275</v>
      </c>
      <c r="D23" s="91" t="s">
        <v>86</v>
      </c>
    </row>
    <row r="24" spans="1:7" x14ac:dyDescent="0.25">
      <c r="B24" s="94" t="s">
        <v>92</v>
      </c>
    </row>
    <row r="25" spans="1:7" x14ac:dyDescent="0.25">
      <c r="B25" t="s">
        <v>89</v>
      </c>
    </row>
    <row r="26" spans="1:7" x14ac:dyDescent="0.25">
      <c r="B26" t="s">
        <v>90</v>
      </c>
    </row>
    <row r="28" spans="1:7" x14ac:dyDescent="0.25">
      <c r="B28" s="94" t="s">
        <v>106</v>
      </c>
    </row>
  </sheetData>
  <mergeCells count="9">
    <mergeCell ref="A1:C1"/>
    <mergeCell ref="A2:C2"/>
    <mergeCell ref="A13:B13"/>
    <mergeCell ref="G17:G19"/>
    <mergeCell ref="D6:G6"/>
    <mergeCell ref="D10:G10"/>
    <mergeCell ref="D13:G13"/>
    <mergeCell ref="E4:G5"/>
    <mergeCell ref="A15:C15"/>
  </mergeCells>
  <printOptions horizontalCentered="1" verticalCentered="1"/>
  <pageMargins left="0" right="0" top="0" bottom="0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workbookViewId="0">
      <selection activeCell="G18" sqref="G18:J18"/>
    </sheetView>
  </sheetViews>
  <sheetFormatPr baseColWidth="10" defaultRowHeight="13.2" x14ac:dyDescent="0.25"/>
  <cols>
    <col min="2" max="2" width="37.33203125" bestFit="1" customWidth="1"/>
    <col min="4" max="4" width="10" customWidth="1"/>
    <col min="5" max="5" width="14.33203125" customWidth="1"/>
    <col min="7" max="7" width="8.44140625" customWidth="1"/>
    <col min="8" max="8" width="11.33203125" customWidth="1"/>
    <col min="9" max="9" width="11.44140625" customWidth="1"/>
  </cols>
  <sheetData>
    <row r="1" spans="1:8" ht="14.4" x14ac:dyDescent="0.3">
      <c r="A1" s="137" t="s">
        <v>65</v>
      </c>
      <c r="B1" s="138"/>
      <c r="C1" s="139"/>
      <c r="D1" s="79"/>
    </row>
    <row r="2" spans="1:8" ht="14.4" x14ac:dyDescent="0.3">
      <c r="A2" s="140" t="s">
        <v>94</v>
      </c>
      <c r="B2" s="141"/>
      <c r="C2" s="142"/>
      <c r="D2" s="79"/>
    </row>
    <row r="3" spans="1:8" x14ac:dyDescent="0.25">
      <c r="A3" s="80"/>
      <c r="B3" s="81"/>
      <c r="C3" s="82"/>
    </row>
    <row r="4" spans="1:8" x14ac:dyDescent="0.25">
      <c r="A4" s="80"/>
      <c r="B4" s="81" t="s">
        <v>66</v>
      </c>
      <c r="C4" s="83">
        <v>100</v>
      </c>
      <c r="D4" s="158" t="s">
        <v>107</v>
      </c>
      <c r="E4" s="159"/>
      <c r="F4" s="159"/>
      <c r="G4" s="159"/>
      <c r="H4" s="159"/>
    </row>
    <row r="5" spans="1:8" x14ac:dyDescent="0.25">
      <c r="A5" s="80"/>
      <c r="B5" s="81" t="s">
        <v>67</v>
      </c>
      <c r="C5" s="83">
        <v>30.83</v>
      </c>
      <c r="D5" s="160"/>
      <c r="E5" s="161"/>
      <c r="F5" s="161"/>
      <c r="G5" s="161"/>
      <c r="H5" s="161"/>
    </row>
    <row r="6" spans="1:8" ht="14.4" x14ac:dyDescent="0.3">
      <c r="A6" s="80"/>
      <c r="B6" s="81" t="s">
        <v>68</v>
      </c>
      <c r="C6" s="83">
        <v>1103.3499999999999</v>
      </c>
      <c r="D6" s="162" t="s">
        <v>77</v>
      </c>
      <c r="E6" s="148"/>
      <c r="F6" s="148"/>
      <c r="G6" s="148"/>
      <c r="H6" s="163"/>
    </row>
    <row r="7" spans="1:8" x14ac:dyDescent="0.25">
      <c r="A7" s="80"/>
      <c r="B7" s="81"/>
      <c r="C7" s="82"/>
    </row>
    <row r="8" spans="1:8" ht="14.4" x14ac:dyDescent="0.3">
      <c r="A8" s="80"/>
      <c r="B8" s="84" t="s">
        <v>69</v>
      </c>
      <c r="C8" s="82">
        <f>IF(C6&gt;1000,(1000-C4-C5)/5,(C6-C5-C4)/5)</f>
        <v>173.834</v>
      </c>
    </row>
    <row r="9" spans="1:8" ht="14.4" x14ac:dyDescent="0.3">
      <c r="A9" s="90" t="s">
        <v>70</v>
      </c>
      <c r="B9" s="84" t="s">
        <v>71</v>
      </c>
      <c r="C9" s="82">
        <f>IF(C6&gt;1000,IF(C6&gt;1200,200/10,(C6-1000)/10),0)</f>
        <v>10.33499999999999</v>
      </c>
    </row>
    <row r="10" spans="1:8" ht="30" customHeight="1" x14ac:dyDescent="0.3">
      <c r="A10" s="90" t="s">
        <v>72</v>
      </c>
      <c r="B10" s="86" t="s">
        <v>73</v>
      </c>
      <c r="C10" s="87">
        <f>C8+C9</f>
        <v>184.16899999999998</v>
      </c>
      <c r="D10" s="164" t="s">
        <v>108</v>
      </c>
      <c r="E10" s="165"/>
      <c r="F10" s="165"/>
      <c r="G10" s="165"/>
      <c r="H10" s="166"/>
    </row>
    <row r="11" spans="1:8" ht="14.4" x14ac:dyDescent="0.3">
      <c r="A11" s="90"/>
      <c r="B11" s="84"/>
      <c r="C11" s="82"/>
    </row>
    <row r="12" spans="1:8" ht="27.6" x14ac:dyDescent="0.3">
      <c r="A12" s="90" t="s">
        <v>74</v>
      </c>
      <c r="B12" s="88" t="s">
        <v>75</v>
      </c>
      <c r="C12" s="82">
        <f>IF(C6&gt;1000,IF(C6&gt;1500,500/10,(C6-1000)/10),0)</f>
        <v>10.33499999999999</v>
      </c>
    </row>
    <row r="13" spans="1:8" ht="28.5" customHeight="1" thickBot="1" x14ac:dyDescent="0.35">
      <c r="A13" s="143" t="s">
        <v>73</v>
      </c>
      <c r="B13" s="144"/>
      <c r="C13" s="89">
        <f>C8+C12</f>
        <v>184.16899999999998</v>
      </c>
      <c r="D13" s="167" t="s">
        <v>109</v>
      </c>
      <c r="E13" s="165"/>
      <c r="F13" s="165"/>
      <c r="G13" s="165"/>
      <c r="H13" s="166"/>
    </row>
    <row r="15" spans="1:8" ht="14.4" x14ac:dyDescent="0.3">
      <c r="A15" s="169" t="s">
        <v>76</v>
      </c>
      <c r="B15" s="170"/>
      <c r="C15" s="171"/>
    </row>
    <row r="17" spans="1:13" x14ac:dyDescent="0.25">
      <c r="A17" s="81" t="s">
        <v>78</v>
      </c>
      <c r="B17" s="81" t="s">
        <v>79</v>
      </c>
      <c r="C17" s="81">
        <v>229.17</v>
      </c>
      <c r="D17" s="81"/>
      <c r="E17" s="81"/>
      <c r="F17" s="81"/>
      <c r="G17" s="81"/>
      <c r="H17" s="81"/>
      <c r="I17" s="81"/>
      <c r="J17" s="81"/>
    </row>
    <row r="18" spans="1:13" ht="36.75" customHeight="1" x14ac:dyDescent="0.25">
      <c r="A18" s="81" t="s">
        <v>80</v>
      </c>
      <c r="B18" s="81" t="s">
        <v>81</v>
      </c>
      <c r="C18" s="81">
        <v>43.35</v>
      </c>
      <c r="D18" s="99">
        <v>972.52</v>
      </c>
      <c r="E18" s="145" t="s">
        <v>110</v>
      </c>
      <c r="F18" s="146"/>
      <c r="G18" s="168" t="s">
        <v>99</v>
      </c>
      <c r="H18" s="146"/>
      <c r="I18" s="146"/>
      <c r="J18" s="146"/>
    </row>
    <row r="19" spans="1:13" ht="25.5" customHeight="1" x14ac:dyDescent="0.25">
      <c r="A19" s="81" t="s">
        <v>82</v>
      </c>
      <c r="B19" s="81" t="s">
        <v>83</v>
      </c>
      <c r="C19" s="81">
        <v>700</v>
      </c>
      <c r="D19" s="81" t="s">
        <v>98</v>
      </c>
      <c r="E19" s="81">
        <v>573.54999999999995</v>
      </c>
      <c r="F19" s="81">
        <f>C19-E19</f>
        <v>126.45000000000005</v>
      </c>
      <c r="G19" s="145" t="s">
        <v>111</v>
      </c>
      <c r="H19" s="146"/>
      <c r="I19" s="146"/>
      <c r="J19" s="146"/>
      <c r="K19" s="95"/>
      <c r="L19" s="95"/>
      <c r="M19" s="95"/>
    </row>
    <row r="20" spans="1:13" ht="32.25" customHeight="1" x14ac:dyDescent="0.3">
      <c r="A20" s="81" t="s">
        <v>84</v>
      </c>
      <c r="B20" s="101" t="s">
        <v>95</v>
      </c>
      <c r="C20" s="102">
        <v>130.83000000000001</v>
      </c>
      <c r="D20" s="81"/>
      <c r="E20" s="81"/>
      <c r="F20" s="81"/>
      <c r="G20" s="145" t="s">
        <v>112</v>
      </c>
      <c r="H20" s="146"/>
      <c r="I20" s="146"/>
      <c r="J20" s="146"/>
    </row>
    <row r="21" spans="1:13" ht="14.4" x14ac:dyDescent="0.3">
      <c r="B21" s="91" t="s">
        <v>85</v>
      </c>
      <c r="C21" s="91">
        <f>C17+C18+C19+C20</f>
        <v>1103.3499999999999</v>
      </c>
      <c r="D21" s="91" t="s">
        <v>86</v>
      </c>
    </row>
    <row r="23" spans="1:13" x14ac:dyDescent="0.25">
      <c r="B23" s="94" t="s">
        <v>106</v>
      </c>
    </row>
    <row r="26" spans="1:13" x14ac:dyDescent="0.25">
      <c r="B26" s="94"/>
    </row>
  </sheetData>
  <mergeCells count="12">
    <mergeCell ref="A13:B13"/>
    <mergeCell ref="D13:H13"/>
    <mergeCell ref="E18:F18"/>
    <mergeCell ref="G19:J19"/>
    <mergeCell ref="G20:J20"/>
    <mergeCell ref="G18:J18"/>
    <mergeCell ref="A15:C15"/>
    <mergeCell ref="A1:C1"/>
    <mergeCell ref="A2:C2"/>
    <mergeCell ref="D4:H5"/>
    <mergeCell ref="D6:H6"/>
    <mergeCell ref="D10:H10"/>
  </mergeCells>
  <printOptions horizontalCentered="1" verticalCentered="1"/>
  <pageMargins left="0" right="0" top="0" bottom="0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5</vt:i4>
      </vt:variant>
    </vt:vector>
  </HeadingPairs>
  <TitlesOfParts>
    <vt:vector size="10" baseType="lpstr">
      <vt:lpstr>Freibetrag nach § 30 SGB II</vt:lpstr>
      <vt:lpstr>Freibetrag § 30 - ab Okt.2005</vt:lpstr>
      <vt:lpstr>Freibetrag § 11Abs. 3 - ab 2011</vt:lpstr>
      <vt:lpstr>Ehrenamtlich + Erwerbseinkommen</vt:lpstr>
      <vt:lpstr>Ehrenamtlich +2 Erwerbseinko E</vt:lpstr>
      <vt:lpstr>'Ehrenamtlich + Erwerbseinkommen'!Druckbereich</vt:lpstr>
      <vt:lpstr>'Ehrenamtlich +2 Erwerbseinko E'!Druckbereich</vt:lpstr>
      <vt:lpstr>'Freibetrag § 11Abs. 3 - ab 2011'!Druckbereich</vt:lpstr>
      <vt:lpstr>'Freibetrag § 30 - ab Okt.2005'!Druckbereich</vt:lpstr>
      <vt:lpstr>'Freibetrag nach § 30 SGB II'!Druckbereich</vt:lpstr>
    </vt:vector>
  </TitlesOfParts>
  <Company>kds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Gatzemeier</dc:creator>
  <cp:lastModifiedBy>Barbian, Jochen</cp:lastModifiedBy>
  <cp:lastPrinted>2019-09-26T08:59:25Z</cp:lastPrinted>
  <dcterms:created xsi:type="dcterms:W3CDTF">2004-08-25T05:47:08Z</dcterms:created>
  <dcterms:modified xsi:type="dcterms:W3CDTF">2019-10-01T08:34:47Z</dcterms:modified>
</cp:coreProperties>
</file>