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F:\FD56.3\Rechenstelle\Team-Ordner\Testbereich Anordnungstabelle\"/>
    </mc:Choice>
  </mc:AlternateContent>
  <bookViews>
    <workbookView xWindow="120" yWindow="135" windowWidth="24915" windowHeight="12090"/>
  </bookViews>
  <sheets>
    <sheet name="Anordnungen" sheetId="1" r:id="rId1"/>
    <sheet name="Auswertung" sheetId="3" r:id="rId2"/>
    <sheet name="Erläuterungen" sheetId="4" r:id="rId3"/>
    <sheet name="Vorgaben" sheetId="2" r:id="rId4"/>
    <sheet name="Alternative Anzeige Anordnung" sheetId="5" r:id="rId5"/>
  </sheets>
  <definedNames>
    <definedName name="Datenbereich">Anordnungstabelle[[Lfd.
-Nr.]:[Bemerkungen
(z.B. Teilbetrag soll an Kunden ausgezahlt werden  
- und anderes)]]</definedName>
    <definedName name="_xlnm.Print_Area" localSheetId="4">'Alternative Anzeige Anordnung'!$A$1:$E$53</definedName>
    <definedName name="Forderung_vom_Sozialleistungsträger">Vorgaben!$B$14</definedName>
    <definedName name="Prduktkonten">Vorgaben!$C$5:$C$71</definedName>
    <definedName name="Rückf_SGB_II_Leistungen_vom_Kunden">Vorgaben!$B$8:$B$12</definedName>
    <definedName name="Rückforderung_Aktivleistungen">Vorgaben!$B$22:$B$25</definedName>
    <definedName name="Rückforderung_vom_Arbeitgeber">Vorgaben!$B$27</definedName>
    <definedName name="Rückzahlung_Darlehen">Vorgaben!$B$16:$B$23</definedName>
    <definedName name="Rückzahlung_von_Sodexo">Vorgaben!$B$29</definedName>
    <definedName name="Übergang_von_Ansprüchen_Unterhalt">Vorgaben!$B$6</definedName>
  </definedNames>
  <calcPr calcId="162913"/>
</workbook>
</file>

<file path=xl/calcChain.xml><?xml version="1.0" encoding="utf-8"?>
<calcChain xmlns="http://schemas.openxmlformats.org/spreadsheetml/2006/main">
  <c r="D5" i="3" l="1"/>
  <c r="H5" i="3"/>
  <c r="G5" i="3"/>
  <c r="F5" i="3"/>
  <c r="AI5" i="1"/>
  <c r="C5" i="3" s="1"/>
  <c r="AI6" i="1"/>
  <c r="AI7" i="1"/>
  <c r="AI8" i="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AI420" i="1"/>
  <c r="AI421" i="1"/>
  <c r="AI422" i="1"/>
  <c r="AI423" i="1"/>
  <c r="AI424" i="1"/>
  <c r="AI425" i="1"/>
  <c r="AI426" i="1"/>
  <c r="AI427" i="1"/>
  <c r="AI428" i="1"/>
  <c r="AI429" i="1"/>
  <c r="AI430" i="1"/>
  <c r="AI431" i="1"/>
  <c r="AI432" i="1"/>
  <c r="AI433" i="1"/>
  <c r="AI434" i="1"/>
  <c r="AI435" i="1"/>
  <c r="AI436" i="1"/>
  <c r="AI437" i="1"/>
  <c r="AI438" i="1"/>
  <c r="AI439" i="1"/>
  <c r="AI440" i="1"/>
  <c r="AI441" i="1"/>
  <c r="AI442" i="1"/>
  <c r="AI443" i="1"/>
  <c r="AI444" i="1"/>
  <c r="AI445" i="1"/>
  <c r="AI446" i="1"/>
  <c r="AI447" i="1"/>
  <c r="AI448" i="1"/>
  <c r="AI449" i="1"/>
  <c r="AI450" i="1"/>
  <c r="AI451" i="1"/>
  <c r="AI452" i="1"/>
  <c r="AI453" i="1"/>
  <c r="AI454" i="1"/>
  <c r="AI455" i="1"/>
  <c r="AI456" i="1"/>
  <c r="AI457" i="1"/>
  <c r="AI458" i="1"/>
  <c r="AI459" i="1"/>
  <c r="AI460" i="1"/>
  <c r="AI461" i="1"/>
  <c r="AI462" i="1"/>
  <c r="AI463" i="1"/>
  <c r="AI464" i="1"/>
  <c r="AI465" i="1"/>
  <c r="AI466" i="1"/>
  <c r="AI467" i="1"/>
  <c r="AI468" i="1"/>
  <c r="AI469" i="1"/>
  <c r="AI470" i="1"/>
  <c r="AI471" i="1"/>
  <c r="AI472" i="1"/>
  <c r="AI473" i="1"/>
  <c r="AI474" i="1"/>
  <c r="AI475" i="1"/>
  <c r="AI476" i="1"/>
  <c r="AI477" i="1"/>
  <c r="AI478" i="1"/>
  <c r="AI479" i="1"/>
  <c r="AI480" i="1"/>
  <c r="AI481" i="1"/>
  <c r="AI482" i="1"/>
  <c r="AI483" i="1"/>
  <c r="AI484" i="1"/>
  <c r="AI485" i="1"/>
  <c r="AI486" i="1"/>
  <c r="AI487" i="1"/>
  <c r="AI488" i="1"/>
  <c r="AI489" i="1"/>
  <c r="AI490" i="1"/>
  <c r="AI491" i="1"/>
  <c r="AI492" i="1"/>
  <c r="AI493" i="1"/>
  <c r="AI494" i="1"/>
  <c r="AI495" i="1"/>
  <c r="AI496" i="1"/>
  <c r="AI497" i="1"/>
  <c r="AI498" i="1"/>
  <c r="AI499" i="1"/>
  <c r="H10" i="3" l="1"/>
  <c r="G10" i="3"/>
  <c r="H4" i="3"/>
  <c r="H3" i="3"/>
  <c r="G4" i="3"/>
  <c r="G3" i="3"/>
  <c r="F10" i="3" l="1"/>
  <c r="E10" i="3"/>
  <c r="D10" i="3"/>
  <c r="C10" i="3"/>
  <c r="B10" i="3"/>
  <c r="I10" i="3" l="1"/>
  <c r="F4" i="3" l="1"/>
  <c r="D4" i="3"/>
  <c r="C4" i="3"/>
  <c r="B4" i="3"/>
  <c r="F3" i="3"/>
  <c r="E3" i="3"/>
  <c r="D3" i="3"/>
  <c r="C3" i="3"/>
  <c r="B3" i="3"/>
  <c r="I3" i="3" l="1"/>
  <c r="B5" i="5"/>
  <c r="D8" i="5"/>
  <c r="D7" i="5"/>
  <c r="F3" i="5"/>
  <c r="B26" i="5"/>
  <c r="B21" i="5"/>
  <c r="AK8" i="1" l="1"/>
  <c r="F6" i="3" s="1"/>
  <c r="AK9" i="1"/>
  <c r="AK10" i="1"/>
  <c r="H6" i="3" s="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212" i="1"/>
  <c r="AK213" i="1"/>
  <c r="AK214" i="1"/>
  <c r="AK215" i="1"/>
  <c r="AK216" i="1"/>
  <c r="AK217" i="1"/>
  <c r="AK218" i="1"/>
  <c r="AK219" i="1"/>
  <c r="AK220" i="1"/>
  <c r="AK221" i="1"/>
  <c r="AK222" i="1"/>
  <c r="AK223" i="1"/>
  <c r="AK224" i="1"/>
  <c r="AK225" i="1"/>
  <c r="AK226" i="1"/>
  <c r="AK227" i="1"/>
  <c r="AK228" i="1"/>
  <c r="AK229" i="1"/>
  <c r="AK230" i="1"/>
  <c r="AK231" i="1"/>
  <c r="AK232" i="1"/>
  <c r="AK233" i="1"/>
  <c r="AK234" i="1"/>
  <c r="AK235" i="1"/>
  <c r="AK236" i="1"/>
  <c r="AK237" i="1"/>
  <c r="AK238" i="1"/>
  <c r="AK239" i="1"/>
  <c r="AK240" i="1"/>
  <c r="AK241" i="1"/>
  <c r="AK242" i="1"/>
  <c r="AK243" i="1"/>
  <c r="AK244" i="1"/>
  <c r="AK245" i="1"/>
  <c r="AK246" i="1"/>
  <c r="AK247" i="1"/>
  <c r="AK248" i="1"/>
  <c r="AK249" i="1"/>
  <c r="AK250" i="1"/>
  <c r="AK251" i="1"/>
  <c r="AK252" i="1"/>
  <c r="AK253" i="1"/>
  <c r="AK254" i="1"/>
  <c r="AK255" i="1"/>
  <c r="AK256" i="1"/>
  <c r="AK257" i="1"/>
  <c r="AK258" i="1"/>
  <c r="AK259" i="1"/>
  <c r="AK260" i="1"/>
  <c r="AK261" i="1"/>
  <c r="AK262" i="1"/>
  <c r="AK263" i="1"/>
  <c r="AK264" i="1"/>
  <c r="AK265" i="1"/>
  <c r="AK266" i="1"/>
  <c r="AK267" i="1"/>
  <c r="AK268" i="1"/>
  <c r="AK269" i="1"/>
  <c r="AK270" i="1"/>
  <c r="AK271" i="1"/>
  <c r="AK272" i="1"/>
  <c r="AK273" i="1"/>
  <c r="AK274" i="1"/>
  <c r="AK275" i="1"/>
  <c r="AK276" i="1"/>
  <c r="AK277" i="1"/>
  <c r="AK278" i="1"/>
  <c r="AK279" i="1"/>
  <c r="AK280" i="1"/>
  <c r="AK281" i="1"/>
  <c r="AK282" i="1"/>
  <c r="AK283" i="1"/>
  <c r="AK284" i="1"/>
  <c r="AK285" i="1"/>
  <c r="AK286" i="1"/>
  <c r="AK287" i="1"/>
  <c r="AK288" i="1"/>
  <c r="AK289" i="1"/>
  <c r="AK290" i="1"/>
  <c r="AK291" i="1"/>
  <c r="AK292" i="1"/>
  <c r="AK293" i="1"/>
  <c r="AK294" i="1"/>
  <c r="AK295" i="1"/>
  <c r="AK296" i="1"/>
  <c r="AK297" i="1"/>
  <c r="AK298" i="1"/>
  <c r="AK299" i="1"/>
  <c r="AK300" i="1"/>
  <c r="AK301" i="1"/>
  <c r="AK302" i="1"/>
  <c r="AK303" i="1"/>
  <c r="AK304" i="1"/>
  <c r="AK305" i="1"/>
  <c r="AK306" i="1"/>
  <c r="AK307" i="1"/>
  <c r="AK308" i="1"/>
  <c r="AK309" i="1"/>
  <c r="AK310" i="1"/>
  <c r="AK311" i="1"/>
  <c r="AK312" i="1"/>
  <c r="AK313" i="1"/>
  <c r="AK314" i="1"/>
  <c r="AK315" i="1"/>
  <c r="AK316" i="1"/>
  <c r="AK317" i="1"/>
  <c r="AK318" i="1"/>
  <c r="AK319" i="1"/>
  <c r="AK320" i="1"/>
  <c r="AK321" i="1"/>
  <c r="AK322" i="1"/>
  <c r="AK323" i="1"/>
  <c r="AK324" i="1"/>
  <c r="AK325" i="1"/>
  <c r="AK326" i="1"/>
  <c r="AK327" i="1"/>
  <c r="AK328" i="1"/>
  <c r="AK329" i="1"/>
  <c r="AK330" i="1"/>
  <c r="AK331" i="1"/>
  <c r="AK332" i="1"/>
  <c r="AK333" i="1"/>
  <c r="AK334" i="1"/>
  <c r="AK335" i="1"/>
  <c r="AK336" i="1"/>
  <c r="AK337" i="1"/>
  <c r="AK338" i="1"/>
  <c r="AK339" i="1"/>
  <c r="AK340" i="1"/>
  <c r="AK341" i="1"/>
  <c r="AK342" i="1"/>
  <c r="AK343" i="1"/>
  <c r="AK344" i="1"/>
  <c r="AK345" i="1"/>
  <c r="AK346" i="1"/>
  <c r="AK347" i="1"/>
  <c r="AK348" i="1"/>
  <c r="AK349" i="1"/>
  <c r="AK350" i="1"/>
  <c r="AK351" i="1"/>
  <c r="AK352" i="1"/>
  <c r="AK353" i="1"/>
  <c r="AK354" i="1"/>
  <c r="AK355" i="1"/>
  <c r="AK356" i="1"/>
  <c r="AK357" i="1"/>
  <c r="AK358" i="1"/>
  <c r="AK359" i="1"/>
  <c r="AK360" i="1"/>
  <c r="AK361" i="1"/>
  <c r="AK362" i="1"/>
  <c r="AK363" i="1"/>
  <c r="AK364" i="1"/>
  <c r="AK365" i="1"/>
  <c r="AK366" i="1"/>
  <c r="AK367" i="1"/>
  <c r="AK368" i="1"/>
  <c r="AK369" i="1"/>
  <c r="AK370" i="1"/>
  <c r="AK371" i="1"/>
  <c r="AK372" i="1"/>
  <c r="AK373" i="1"/>
  <c r="AK374" i="1"/>
  <c r="AK375" i="1"/>
  <c r="AK376" i="1"/>
  <c r="AK377" i="1"/>
  <c r="AK378" i="1"/>
  <c r="AK379" i="1"/>
  <c r="AK380" i="1"/>
  <c r="AK381" i="1"/>
  <c r="AK382" i="1"/>
  <c r="AK383" i="1"/>
  <c r="AK384" i="1"/>
  <c r="AK385" i="1"/>
  <c r="AK386" i="1"/>
  <c r="AK387" i="1"/>
  <c r="AK388" i="1"/>
  <c r="AK389" i="1"/>
  <c r="AK390" i="1"/>
  <c r="AK391" i="1"/>
  <c r="AK392" i="1"/>
  <c r="AK393" i="1"/>
  <c r="AK394" i="1"/>
  <c r="AK395" i="1"/>
  <c r="AK396" i="1"/>
  <c r="AK397" i="1"/>
  <c r="AK398" i="1"/>
  <c r="AK399" i="1"/>
  <c r="AK400" i="1"/>
  <c r="AK401" i="1"/>
  <c r="AK402" i="1"/>
  <c r="AK403" i="1"/>
  <c r="AK404" i="1"/>
  <c r="AK405" i="1"/>
  <c r="AK406" i="1"/>
  <c r="AK407" i="1"/>
  <c r="AK408" i="1"/>
  <c r="AK409" i="1"/>
  <c r="AK410" i="1"/>
  <c r="AK411" i="1"/>
  <c r="AK412" i="1"/>
  <c r="AK413" i="1"/>
  <c r="AK414" i="1"/>
  <c r="AK415" i="1"/>
  <c r="AK416" i="1"/>
  <c r="AK417" i="1"/>
  <c r="AK418" i="1"/>
  <c r="AK419" i="1"/>
  <c r="AK420" i="1"/>
  <c r="AK421" i="1"/>
  <c r="AK422" i="1"/>
  <c r="AK423" i="1"/>
  <c r="AK424" i="1"/>
  <c r="AK425" i="1"/>
  <c r="AK426" i="1"/>
  <c r="AK427" i="1"/>
  <c r="AK428" i="1"/>
  <c r="AK429" i="1"/>
  <c r="AK430" i="1"/>
  <c r="AK431" i="1"/>
  <c r="AK432" i="1"/>
  <c r="AK433" i="1"/>
  <c r="AK434" i="1"/>
  <c r="AK435" i="1"/>
  <c r="AK436" i="1"/>
  <c r="AK437" i="1"/>
  <c r="AK438" i="1"/>
  <c r="AK439" i="1"/>
  <c r="AK440" i="1"/>
  <c r="AK441" i="1"/>
  <c r="AK442" i="1"/>
  <c r="AK443" i="1"/>
  <c r="AK444" i="1"/>
  <c r="AK445" i="1"/>
  <c r="AK446" i="1"/>
  <c r="AK447" i="1"/>
  <c r="AK448" i="1"/>
  <c r="AK449" i="1"/>
  <c r="AK450" i="1"/>
  <c r="AK451" i="1"/>
  <c r="AK452" i="1"/>
  <c r="AK453" i="1"/>
  <c r="AK454" i="1"/>
  <c r="AK455" i="1"/>
  <c r="AK456" i="1"/>
  <c r="AK457" i="1"/>
  <c r="AK458" i="1"/>
  <c r="AK459" i="1"/>
  <c r="AK460" i="1"/>
  <c r="AK461" i="1"/>
  <c r="AK462" i="1"/>
  <c r="AK463" i="1"/>
  <c r="AK464" i="1"/>
  <c r="AK465" i="1"/>
  <c r="AK466" i="1"/>
  <c r="AK467" i="1"/>
  <c r="AK468" i="1"/>
  <c r="AK469" i="1"/>
  <c r="AK470" i="1"/>
  <c r="AK471" i="1"/>
  <c r="AK472" i="1"/>
  <c r="AK473" i="1"/>
  <c r="AK474" i="1"/>
  <c r="AK475" i="1"/>
  <c r="AK476" i="1"/>
  <c r="AK477" i="1"/>
  <c r="AK478" i="1"/>
  <c r="AK479" i="1"/>
  <c r="AK480" i="1"/>
  <c r="AK481" i="1"/>
  <c r="AK482" i="1"/>
  <c r="AK483" i="1"/>
  <c r="AK484" i="1"/>
  <c r="AK485" i="1"/>
  <c r="AK486" i="1"/>
  <c r="AK487" i="1"/>
  <c r="AK488" i="1"/>
  <c r="AK489" i="1"/>
  <c r="AK490" i="1"/>
  <c r="AK491" i="1"/>
  <c r="AK492" i="1"/>
  <c r="AK493" i="1"/>
  <c r="AK494" i="1"/>
  <c r="AK495" i="1"/>
  <c r="AK496" i="1"/>
  <c r="AK497" i="1"/>
  <c r="AK498" i="1"/>
  <c r="AK499" i="1"/>
  <c r="B45" i="5"/>
  <c r="D18" i="5"/>
  <c r="B49" i="5"/>
  <c r="B47" i="5"/>
  <c r="D22" i="5"/>
  <c r="D19" i="5"/>
  <c r="B29" i="5"/>
  <c r="B34" i="5"/>
  <c r="D24" i="5"/>
  <c r="D3" i="5"/>
  <c r="B33" i="5"/>
  <c r="B43" i="5"/>
  <c r="E12" i="5"/>
  <c r="B37" i="5"/>
  <c r="B36" i="5"/>
  <c r="B30" i="5"/>
  <c r="D17" i="5"/>
  <c r="B7" i="5"/>
  <c r="B42" i="5"/>
  <c r="B10" i="5"/>
  <c r="B12" i="5"/>
  <c r="B18" i="5"/>
  <c r="D20" i="5"/>
  <c r="D26" i="5"/>
  <c r="B8" i="5"/>
  <c r="B41" i="5"/>
  <c r="B52" i="5"/>
  <c r="B28" i="5"/>
  <c r="D21" i="5"/>
  <c r="B48" i="5"/>
  <c r="B22" i="5"/>
  <c r="B51" i="5"/>
  <c r="B13" i="5"/>
  <c r="B31" i="5"/>
  <c r="B17" i="5"/>
  <c r="B20" i="5"/>
  <c r="E10" i="5"/>
  <c r="B38" i="5"/>
  <c r="B50" i="5"/>
  <c r="B44" i="5"/>
  <c r="B19" i="5"/>
  <c r="B11" i="5"/>
  <c r="E15" i="5" l="1"/>
  <c r="B12" i="3"/>
  <c r="V32" i="1" l="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30" i="1" l="1"/>
  <c r="V31" i="1"/>
  <c r="V4" i="1"/>
  <c r="V5" i="1"/>
  <c r="V6" i="1"/>
  <c r="V7" i="1"/>
  <c r="V8" i="1"/>
  <c r="F2" i="3" s="1"/>
  <c r="F7" i="3" s="1"/>
  <c r="V9" i="1"/>
  <c r="V10" i="1"/>
  <c r="H2" i="3" s="1"/>
  <c r="H7" i="3" s="1"/>
  <c r="V11" i="1"/>
  <c r="V12" i="1"/>
  <c r="V13" i="1"/>
  <c r="V14" i="1"/>
  <c r="V15" i="1"/>
  <c r="V16" i="1"/>
  <c r="V17" i="1"/>
  <c r="V18" i="1"/>
  <c r="V19" i="1"/>
  <c r="V20" i="1"/>
  <c r="V21" i="1"/>
  <c r="V22" i="1"/>
  <c r="V23" i="1"/>
  <c r="V24" i="1"/>
  <c r="V25" i="1"/>
  <c r="V26" i="1"/>
  <c r="V27" i="1"/>
  <c r="V28" i="1"/>
  <c r="V29" i="1"/>
  <c r="D15" i="5"/>
  <c r="AI4" i="1" l="1"/>
  <c r="B5" i="3" s="1"/>
  <c r="E4" i="3"/>
  <c r="I4" i="3" s="1"/>
  <c r="E5" i="3"/>
  <c r="G2" i="3"/>
  <c r="AK6" i="1"/>
  <c r="AK5" i="1"/>
  <c r="E2" i="3"/>
  <c r="AK7" i="1"/>
  <c r="D2" i="3"/>
  <c r="B2" i="3"/>
  <c r="C2" i="3"/>
  <c r="AK4" i="1"/>
  <c r="E11" i="5"/>
  <c r="E13" i="5"/>
  <c r="D6" i="3" l="1"/>
  <c r="D7" i="3" s="1"/>
  <c r="C6" i="3"/>
  <c r="C7" i="3" s="1"/>
  <c r="G6" i="3"/>
  <c r="G7" i="3" s="1"/>
  <c r="I5" i="3"/>
  <c r="I2" i="3"/>
  <c r="E6" i="3"/>
  <c r="E7" i="3" s="1"/>
  <c r="B6" i="3"/>
  <c r="I6" i="3" l="1"/>
  <c r="I7" i="3" s="1"/>
  <c r="B7" i="3"/>
</calcChain>
</file>

<file path=xl/comments1.xml><?xml version="1.0" encoding="utf-8"?>
<comments xmlns="http://schemas.openxmlformats.org/spreadsheetml/2006/main">
  <authors>
    <author>Ernst, Axel</author>
  </authors>
  <commentList>
    <comment ref="E3" authorId="0" shapeId="0">
      <text>
        <r>
          <rPr>
            <sz val="9"/>
            <color indexed="81"/>
            <rFont val="Tahoma"/>
            <family val="2"/>
          </rPr>
          <t xml:space="preserve">Auswahl nur möglich, wenn eine Forderungsart ausgewählt wurde
</t>
        </r>
      </text>
    </comment>
  </commentList>
</comments>
</file>

<file path=xl/sharedStrings.xml><?xml version="1.0" encoding="utf-8"?>
<sst xmlns="http://schemas.openxmlformats.org/spreadsheetml/2006/main" count="320" uniqueCount="295">
  <si>
    <t>Gesamtbetrag</t>
  </si>
  <si>
    <t>AO-Nummer</t>
  </si>
  <si>
    <t>Journal</t>
  </si>
  <si>
    <t>bis</t>
  </si>
  <si>
    <t xml:space="preserve">Zeitraum der
Erstattung
von                                  </t>
  </si>
  <si>
    <t>Produktkonto 1</t>
  </si>
  <si>
    <t>Produktkonto 2</t>
  </si>
  <si>
    <t>Produktkonto 3</t>
  </si>
  <si>
    <t>Produktkonto 4</t>
  </si>
  <si>
    <t>Produktkonto 5</t>
  </si>
  <si>
    <t>Produktkonto 6</t>
  </si>
  <si>
    <t>Lfd.
-Nr.</t>
  </si>
  <si>
    <t>Arten der Forderung</t>
  </si>
  <si>
    <t>312400.4339653 Sozialgeld</t>
  </si>
  <si>
    <t>312600.4339330 BuT Schulausflüge</t>
  </si>
  <si>
    <t>312600.4339331 BuT Klassenfahrten</t>
  </si>
  <si>
    <t>312600.4339332 BuT Schulbeihilfe</t>
  </si>
  <si>
    <t>312400.4339661 KV</t>
  </si>
  <si>
    <t>312400.4339662 PV</t>
  </si>
  <si>
    <t>312400.4339654 Bef. Zuschlag</t>
  </si>
  <si>
    <t>312400.4339652 ALG II</t>
  </si>
  <si>
    <t>312600.4339333 BuT Scülerbef.</t>
  </si>
  <si>
    <t>312600.4339334 BuT Lernf.</t>
  </si>
  <si>
    <t>312600.4339335 BuT Mittagsverpf.</t>
  </si>
  <si>
    <t>312600.4339337 BuT Teilhabe</t>
  </si>
  <si>
    <t>Raten-
Zahlung</t>
  </si>
  <si>
    <t>Ja</t>
  </si>
  <si>
    <t>Nein</t>
  </si>
  <si>
    <t>Betrag
Rate</t>
  </si>
  <si>
    <t>AO erstellt
am</t>
  </si>
  <si>
    <t>PK</t>
  </si>
  <si>
    <t>wird von der Rechenstelle ausgefüllt</t>
  </si>
  <si>
    <t>Forderungsart</t>
  </si>
  <si>
    <t>Fachbereich</t>
  </si>
  <si>
    <t>56.1</t>
  </si>
  <si>
    <t>56.2</t>
  </si>
  <si>
    <t>56.3</t>
  </si>
  <si>
    <t>56.4</t>
  </si>
  <si>
    <t>56.5</t>
  </si>
  <si>
    <t>56.6</t>
  </si>
  <si>
    <t>56.7</t>
  </si>
  <si>
    <t>56.8</t>
  </si>
  <si>
    <t>Stadt Göttingen</t>
  </si>
  <si>
    <t>Standort</t>
  </si>
  <si>
    <t>Rückforderung_Aktivleistungen</t>
  </si>
  <si>
    <r>
      <t xml:space="preserve">Rechtsgrundlage
</t>
    </r>
    <r>
      <rPr>
        <sz val="8"/>
        <color theme="1"/>
        <rFont val="Calibri"/>
        <family val="2"/>
        <scheme val="minor"/>
      </rPr>
      <t>Nur auswählbar wenn "Forderungsart"
eingetragen ist</t>
    </r>
  </si>
  <si>
    <t>Rückf_SGB_II_Leistungen_vom_Kunden</t>
  </si>
  <si>
    <t>Betrag
Produkt-
konto 1</t>
  </si>
  <si>
    <t>Betrag
Produkt-
konto 2</t>
  </si>
  <si>
    <t>Betrag
Produkt-
konto 3</t>
  </si>
  <si>
    <t>Betrag
Produkt-
konto 4</t>
  </si>
  <si>
    <t>Betrag
Produkt-
konto 5</t>
  </si>
  <si>
    <t>Betrag
Produkt-
konto 6</t>
  </si>
  <si>
    <t>aktuelles
Datum</t>
  </si>
  <si>
    <r>
      <t xml:space="preserve">Einzahler
</t>
    </r>
    <r>
      <rPr>
        <sz val="8"/>
        <color theme="1"/>
        <rFont val="Calibri"/>
        <family val="2"/>
        <scheme val="minor"/>
      </rPr>
      <t>(nicht notwendig wenn es sich 
um den Kunden handelt)</t>
    </r>
  </si>
  <si>
    <r>
      <t xml:space="preserve">Zahlungsidentifizierung
</t>
    </r>
    <r>
      <rPr>
        <sz val="8"/>
        <color theme="1"/>
        <rFont val="Calibri"/>
        <family val="2"/>
        <scheme val="minor"/>
      </rPr>
      <t>(z.B. KG-Nr., WohnG-Nr.)</t>
    </r>
  </si>
  <si>
    <t>Beginn
Raten-
zahlung</t>
  </si>
  <si>
    <r>
      <t xml:space="preserve">erstellt von
</t>
    </r>
    <r>
      <rPr>
        <sz val="8"/>
        <color theme="1"/>
        <rFont val="Calibri"/>
        <family val="2"/>
        <scheme val="minor"/>
      </rPr>
      <t>(Name Mitarbeiter
Rechenstelle)</t>
    </r>
  </si>
  <si>
    <t>312400.4339666 Zusatzbeitrag KV</t>
  </si>
  <si>
    <t>312400.4339655 Darlehen § 24 I SGB II</t>
  </si>
  <si>
    <t>312400 4339663 RV</t>
  </si>
  <si>
    <t>312400.4339665 Darlehen § 27  Abs. 3 SGB II</t>
  </si>
  <si>
    <t>312400.4339672 Mehrbed. werdende Mütter</t>
  </si>
  <si>
    <t>312400.4339673 Mehrbedarf für Personen mit Kindern nach § 21 Abs. 3 SGB II</t>
  </si>
  <si>
    <t>312400.4339674 Mehrbedarf für erwerbsf. behinderte Hilfebed. nach § 21 Abs. 4 SGB II</t>
  </si>
  <si>
    <t>312400.4339675 Mehrbedarf f. kostenaufwendige Ernährung nach § 21 Abs. 5 SGB II</t>
  </si>
  <si>
    <t>312400.4339676 Mehrbedarf gem. § 21 Abs. 6 SGB II (Härtefallklausel)</t>
  </si>
  <si>
    <t>312400.4339677 Mehrbedarf gem. § 21 Abs. 7 SGB II</t>
  </si>
  <si>
    <t>312400.4339680 freiwillige KV-Zuschüsse zu den SV Beiträgen</t>
  </si>
  <si>
    <t>312400.4339681 freiwillige PV-Zuschüsse zu den SV Beiträgen</t>
  </si>
  <si>
    <t>312400.4339683 Zuschuss KV Vermeidung Hilfebedürftigkeit</t>
  </si>
  <si>
    <t>312400.4339684 Zuschuss PV Vermeidung Hilfebedürftigkeit</t>
  </si>
  <si>
    <t>312400.4339685 private KV-Zuschüsse zu den SV Beiträgen</t>
  </si>
  <si>
    <t>312400.4339686 private PV-Zuschüsse zu den SV Beiträgen</t>
  </si>
  <si>
    <t>Übergang von Ansprüchen Unterhalt UVG</t>
  </si>
  <si>
    <t>Rückf vom Kunden</t>
  </si>
  <si>
    <t>§ 34a SGB II rechtswidrig erhaltene Leistungen</t>
  </si>
  <si>
    <t>§ 34b SGB II Erstattungsanspruch bei Doppelleistung</t>
  </si>
  <si>
    <t>Forderung vom Sozialleitungsträger</t>
  </si>
  <si>
    <t>Rückforderung
Aktivleistungen</t>
  </si>
  <si>
    <t>Gesamt</t>
  </si>
  <si>
    <t>Aktuelle Forderung</t>
  </si>
  <si>
    <t>Forderung vom
Sozialleistungsträger</t>
  </si>
  <si>
    <t>Anordnung
endgültig
abgesetzt</t>
  </si>
  <si>
    <t>NIS-
Absetzung</t>
  </si>
  <si>
    <t>PK überprüft am:</t>
  </si>
  <si>
    <t>Forderung 
vollständig
beglichen</t>
  </si>
  <si>
    <t>Erläuterungen</t>
  </si>
  <si>
    <t>Auswertung</t>
  </si>
  <si>
    <t>Zurück zum Reiter "Anordnungen"</t>
  </si>
  <si>
    <t>Aus diesen Angaben erstellen die Mitarbeiter*innen der Rechenstelle die Anordnung und tragen in die Anordnungstabelle ein:</t>
  </si>
  <si>
    <r>
      <t>·</t>
    </r>
    <r>
      <rPr>
        <sz val="16"/>
        <color theme="1"/>
        <rFont val="Times New Roman"/>
        <family val="1"/>
      </rPr>
      <t xml:space="preserve">         </t>
    </r>
    <r>
      <rPr>
        <sz val="16"/>
        <color theme="1"/>
        <rFont val="Calibri"/>
        <family val="2"/>
        <scheme val="minor"/>
      </rPr>
      <t>Die Personenkontonummer (PK) auf die die Anordnung erstellt wurde</t>
    </r>
  </si>
  <si>
    <r>
      <t>·</t>
    </r>
    <r>
      <rPr>
        <sz val="16"/>
        <color theme="1"/>
        <rFont val="Times New Roman"/>
        <family val="1"/>
      </rPr>
      <t xml:space="preserve">         </t>
    </r>
    <r>
      <rPr>
        <sz val="16"/>
        <color theme="1"/>
        <rFont val="Calibri"/>
        <family val="2"/>
        <scheme val="minor"/>
      </rPr>
      <t>Die Anordnungsnummer (AO)</t>
    </r>
  </si>
  <si>
    <r>
      <t>·</t>
    </r>
    <r>
      <rPr>
        <sz val="16"/>
        <color theme="1"/>
        <rFont val="Times New Roman"/>
        <family val="1"/>
      </rPr>
      <t xml:space="preserve">         </t>
    </r>
    <r>
      <rPr>
        <sz val="16"/>
        <color theme="1"/>
        <rFont val="Calibri"/>
        <family val="2"/>
        <scheme val="minor"/>
      </rPr>
      <t>Die Journalnummer</t>
    </r>
  </si>
  <si>
    <r>
      <t>·</t>
    </r>
    <r>
      <rPr>
        <sz val="16"/>
        <color theme="1"/>
        <rFont val="Times New Roman"/>
        <family val="1"/>
      </rPr>
      <t xml:space="preserve">         </t>
    </r>
    <r>
      <rPr>
        <sz val="16"/>
        <color theme="1"/>
        <rFont val="Calibri"/>
        <family val="2"/>
        <scheme val="minor"/>
      </rPr>
      <t>Das Erstellungsdatum der Anordnung</t>
    </r>
  </si>
  <si>
    <r>
      <t>·</t>
    </r>
    <r>
      <rPr>
        <sz val="16"/>
        <color theme="1"/>
        <rFont val="Times New Roman"/>
        <family val="1"/>
      </rPr>
      <t xml:space="preserve">         </t>
    </r>
    <r>
      <rPr>
        <sz val="16"/>
        <color theme="1"/>
        <rFont val="Calibri"/>
        <family val="2"/>
        <scheme val="minor"/>
      </rPr>
      <t>Den Namen des Erstellers der Anordnung</t>
    </r>
  </si>
  <si>
    <t>Ob eine Forderung vollständig beglichen wurde, wird in unregelmäßigen Abständen von den Mitarbeitern der Rechenstelle überprüft. Möglichst immer wenn
neue Anordnungen erstellt werden oder aus sonstigen Gründen das PK des Kunden im Programm proDoppik betrachtet wird.  Nach der Überprüfung wird das aktuelle
Datum bei „PK überprüft am“ eingetragen.</t>
  </si>
  <si>
    <t xml:space="preserve"> </t>
  </si>
  <si>
    <t>Rückzahlung Darlehen</t>
  </si>
  <si>
    <t>312500.4339773 § 16e SGB II a.F.</t>
  </si>
  <si>
    <t>nicht aufgeführte  Produktonten in Bemerkungen eingetragen</t>
  </si>
  <si>
    <t>Die LSB/FM-Sachbearbeiter*innen erfassen</t>
  </si>
  <si>
    <t>Forderung_vom_Sozialleistungsträger</t>
  </si>
  <si>
    <t>Rückf. SGB II-Leistungen
vom Kunden</t>
  </si>
  <si>
    <t>Stand:</t>
  </si>
  <si>
    <t>Fälligkeit</t>
  </si>
  <si>
    <t>Rückzahlung
Darlehen</t>
  </si>
  <si>
    <t>312100.4339322 Sonstige Unterkunftskosten</t>
  </si>
  <si>
    <t>[Datum]</t>
  </si>
  <si>
    <t>Hinweis: Bei Raten- oder Teilzahlung darf bei einer Anordnung entweder "Noch offener 
Ratenbetrag" oder "Noch offerner Teilbetrag" eingetragen werden. Kein Eintrag in beiden Feldern!</t>
  </si>
  <si>
    <t>abzüglich gezahlter Teilbeträge</t>
  </si>
  <si>
    <t>Auswahl laufende Nr.</t>
  </si>
  <si>
    <t>Sachbearbeiter</t>
  </si>
  <si>
    <t>Rechtsgrundlage</t>
  </si>
  <si>
    <t xml:space="preserve">Bescheid/EA vom </t>
  </si>
  <si>
    <t>Einzahler</t>
  </si>
  <si>
    <t>Forderungsbezeichnung</t>
  </si>
  <si>
    <t>Zeitraum der Erstattung</t>
  </si>
  <si>
    <t xml:space="preserve">bis </t>
  </si>
  <si>
    <t>Zahlungsidentifizierung</t>
  </si>
  <si>
    <t>Noch offener Ratenbetrag</t>
  </si>
  <si>
    <t>Gezahlte Rate</t>
  </si>
  <si>
    <t>Noch offener Restbetrag</t>
  </si>
  <si>
    <t>Gezahlter Teilbetrag</t>
  </si>
  <si>
    <t xml:space="preserve">AO erstellt am </t>
  </si>
  <si>
    <t>AO erstellt von</t>
  </si>
  <si>
    <t>AO endgültig abgesetzt</t>
  </si>
  <si>
    <t>NIS-Absetzung</t>
  </si>
  <si>
    <t>NIS-Befristung bis</t>
  </si>
  <si>
    <t>Bemerkungen</t>
  </si>
  <si>
    <t>Alternative Ansicht Anordnung</t>
  </si>
  <si>
    <t>Alternative Anzeige Anordnung</t>
  </si>
  <si>
    <t>Aktenzeichen</t>
  </si>
  <si>
    <t>PK-Kunde</t>
  </si>
  <si>
    <t>Kunde:</t>
  </si>
  <si>
    <t>Ratenzahlung:</t>
  </si>
  <si>
    <t>Betrag Rate</t>
  </si>
  <si>
    <t>Beginn Ratenzahlung</t>
  </si>
  <si>
    <t>[Name Vorname Geburtsdatum]</t>
  </si>
  <si>
    <t>[Aktenzeichen]</t>
  </si>
  <si>
    <t>[PK]</t>
  </si>
  <si>
    <t>Forderung vollständig
beglichen</t>
  </si>
  <si>
    <t>§§ 50, 51 SGB X zu Unrecht erhalt. Leistung</t>
  </si>
  <si>
    <t>312100.4339323 Mietzuschuß § 27 Abs. 3 SGB II a.F.</t>
  </si>
  <si>
    <t>§ 22 Abs. 2 SGB II Reparatur/Instandhaltung</t>
  </si>
  <si>
    <t>§ 22 Abs. 6 SGB II Mietkaution</t>
  </si>
  <si>
    <t>§ 22 Abs. 8 SGB II Mietschulden</t>
  </si>
  <si>
    <t>§ 24 Abs. 1 SGB II unabweisbarer Bedarf</t>
  </si>
  <si>
    <t>§ 24 Abs. 4 und 5 SGB II weitere Einnahmen und Vermögen</t>
  </si>
  <si>
    <t>§ 27 Abs. 3 SGB II Azubi</t>
  </si>
  <si>
    <t>§ 33 SGB II Übergang Ansprüche</t>
  </si>
  <si>
    <t>§ 34 SGB II sozialwidriges Verhalten</t>
  </si>
  <si>
    <t>312100.4339325 Leistungen gem. § 27 Abs. 5 SGB II a. F.</t>
  </si>
  <si>
    <t>312100.4339326 Leistungen gem. § 22 Abs. 2 SGB II</t>
  </si>
  <si>
    <t>312100.4339327 Leist. gem. § 27 III SGB II (Darl. KdU für Azubi-Härtefallregelung)</t>
  </si>
  <si>
    <t>§ 41a Abs. 6 Satz 3 SGB II vorl. Entscheidung</t>
  </si>
  <si>
    <r>
      <t>·</t>
    </r>
    <r>
      <rPr>
        <sz val="16"/>
        <color theme="1"/>
        <rFont val="Times New Roman"/>
        <family val="1"/>
      </rPr>
      <t xml:space="preserve">         </t>
    </r>
    <r>
      <rPr>
        <sz val="16"/>
        <color theme="1"/>
        <rFont val="Calibri"/>
        <family val="2"/>
        <scheme val="minor"/>
      </rPr>
      <t>Wenn keine Ratenzahlung vereinbart wurde, aber doch Raten gezahlt werden, wird der offene Restbetrag eingetragen - der gezahlte Teilbetrag wird automatisch errechnet</t>
    </r>
  </si>
  <si>
    <r>
      <t>·</t>
    </r>
    <r>
      <rPr>
        <sz val="16"/>
        <color theme="1"/>
        <rFont val="Times New Roman"/>
        <family val="1"/>
      </rPr>
      <t xml:space="preserve">         </t>
    </r>
    <r>
      <rPr>
        <sz val="16"/>
        <color theme="1"/>
        <rFont val="Calibri"/>
        <family val="2"/>
        <scheme val="minor"/>
      </rPr>
      <t>Den noch offenen Ratenzahlungsbetrag - der Betrag der gezahlten Raten wird automatisch errechnet</t>
    </r>
  </si>
  <si>
    <t>noch offener
Ratenbetrag</t>
  </si>
  <si>
    <t>gezahlte
Raten</t>
  </si>
  <si>
    <r>
      <t xml:space="preserve">Die sachliche und
rechnerische Richtigkeit 
wird hiermit bestätigt
</t>
    </r>
    <r>
      <rPr>
        <sz val="8"/>
        <color theme="1"/>
        <rFont val="Calibri"/>
        <family val="2"/>
        <scheme val="minor"/>
      </rPr>
      <t>(Nachname Sachbearbeiter)</t>
    </r>
  </si>
  <si>
    <t xml:space="preserve">Anordnungstabelle </t>
  </si>
  <si>
    <t>Übergang_von_Ansprüchen_Unterhalt</t>
  </si>
  <si>
    <t xml:space="preserve">          vom </t>
  </si>
  <si>
    <t xml:space="preserve">Aktenzeichen: </t>
  </si>
  <si>
    <t xml:space="preserve">PK: </t>
  </si>
  <si>
    <r>
      <t>·</t>
    </r>
    <r>
      <rPr>
        <sz val="16"/>
        <color theme="1"/>
        <rFont val="Times New Roman"/>
        <family val="1"/>
      </rPr>
      <t>        Bemerkungen</t>
    </r>
  </si>
  <si>
    <t>Wird die Lfd.-Nr. grün angezeigt, wurde bereits eine Anordnung erstellt. Wird die gesamte Zeile grün angezeigt, ist die Forderung vollständig beglichen.</t>
  </si>
  <si>
    <t>Übergang von
Ansprüchen Unterhalt</t>
  </si>
  <si>
    <t>§§ 102 ff SGB X vom Sozialleistungsträger</t>
  </si>
  <si>
    <t>abzüglich gezahlter Raten</t>
  </si>
  <si>
    <t>Gesamtsumme Anordnungen</t>
  </si>
  <si>
    <t>abzüglich abgesetzte Anordnungen</t>
  </si>
  <si>
    <t>Antragsdatum
Ratenzahlung</t>
  </si>
  <si>
    <r>
      <t xml:space="preserve">Forderungsbezeichnung
</t>
    </r>
    <r>
      <rPr>
        <sz val="8"/>
        <color theme="1"/>
        <rFont val="Calibri"/>
        <family val="2"/>
        <scheme val="minor"/>
      </rPr>
      <t>(z.B. KinderG, ElternG, ALG I, UH, UVG…
Bei Darlehen: Stromschulden, Waschmaschine...)</t>
    </r>
  </si>
  <si>
    <t>Antragsdatum Ratenz.</t>
  </si>
  <si>
    <t>Rückforderung_vom_Arbeitgeber</t>
  </si>
  <si>
    <t>Rückforderung vom Arbeitgeber</t>
  </si>
  <si>
    <t>§ 115 SGB X Ansprüche gegen den Arbeitgeber</t>
  </si>
  <si>
    <r>
      <t>·</t>
    </r>
    <r>
      <rPr>
        <sz val="16"/>
        <color theme="1"/>
        <rFont val="Times New Roman"/>
        <family val="1"/>
      </rPr>
      <t>        Ob die Forderung vollständig beglichen wurde - wenn ja, färbt sich die Zeile grün ein</t>
    </r>
  </si>
  <si>
    <t>Erläuterungen zur Anordnungstabelle</t>
  </si>
  <si>
    <t>Die Tabelle gibt Auskunft über erstellte Anordnungen, die den Kunden betreffen.</t>
  </si>
  <si>
    <t>Rückzahlung_von_Sodexo</t>
  </si>
  <si>
    <t>Rückforderung von Sodexo</t>
  </si>
  <si>
    <t>Keine Rechtsgrundlage nötig - Kündigung Sodexo-Karte</t>
  </si>
  <si>
    <t>abzüglich vollständig beglichene
Forderungen</t>
  </si>
  <si>
    <t>Rückforderung 
vom Arbeitgeber</t>
  </si>
  <si>
    <t>Rückzahlung
von Sodexo</t>
  </si>
  <si>
    <t>Versions-Log:</t>
  </si>
  <si>
    <t>1.24 - Forderungsarten "Rückforderung vom Arbeitgeber" und "Rückzahlung von Sodexo" zugefügt
            Erläuterungen aktuallisiert</t>
  </si>
  <si>
    <t>1.25 - Auswertung und Alternative Anordnung für neue Forderungsarten angepasst
           Versions-Log zugefügt</t>
  </si>
  <si>
    <t>NIS-Absetzungen 
(befristete Absetzungen)</t>
  </si>
  <si>
    <t>Ja/Nein/Rücknahme</t>
  </si>
  <si>
    <t>Rücknahme</t>
  </si>
  <si>
    <t>NIS-Befristung
bis</t>
  </si>
  <si>
    <r>
      <t>·</t>
    </r>
    <r>
      <rPr>
        <sz val="16"/>
        <color theme="1"/>
        <rFont val="Times New Roman"/>
        <family val="1"/>
      </rPr>
      <t>        </t>
    </r>
    <r>
      <rPr>
        <sz val="16"/>
        <color theme="1"/>
        <rFont val="Calibri"/>
        <family val="2"/>
        <scheme val="minor"/>
      </rPr>
      <t>Verwahrbuchnummern</t>
    </r>
  </si>
  <si>
    <r>
      <t>·</t>
    </r>
    <r>
      <rPr>
        <sz val="16"/>
        <color theme="1"/>
        <rFont val="Times New Roman"/>
        <family val="1"/>
      </rPr>
      <t>        Nr. der Stundungsverfügung</t>
    </r>
  </si>
  <si>
    <t>Verwahrbuchnummer</t>
  </si>
  <si>
    <t xml:space="preserve">Stundungsnr. </t>
  </si>
  <si>
    <r>
      <rPr>
        <u/>
        <sz val="12"/>
        <color theme="0"/>
        <rFont val="Calibri"/>
        <family val="2"/>
        <scheme val="minor"/>
      </rPr>
      <t>Forderungsart</t>
    </r>
    <r>
      <rPr>
        <u/>
        <sz val="11"/>
        <color theme="0"/>
        <rFont val="Calibri"/>
        <family val="2"/>
        <scheme val="minor"/>
      </rPr>
      <t xml:space="preserve">      </t>
    </r>
    <r>
      <rPr>
        <u/>
        <sz val="8"/>
        <color theme="0"/>
        <rFont val="Calibri"/>
        <family val="2"/>
        <scheme val="minor"/>
      </rPr>
      <t>(Link zu den Erläuterugen)</t>
    </r>
  </si>
  <si>
    <r>
      <rPr>
        <sz val="8"/>
        <color theme="2" tint="-9.9978637043366805E-2"/>
        <rFont val="Calibri"/>
        <family val="2"/>
        <scheme val="minor"/>
      </rPr>
      <t>(Pflichtfeld)</t>
    </r>
    <r>
      <rPr>
        <sz val="12"/>
        <color theme="1"/>
        <rFont val="Calibri"/>
        <family val="2"/>
        <scheme val="minor"/>
      </rPr>
      <t xml:space="preserve">
Datum Bescheid/
EA/Feststellungs-
Schreiben</t>
    </r>
  </si>
  <si>
    <r>
      <t xml:space="preserve">Bemerkungen
</t>
    </r>
    <r>
      <rPr>
        <sz val="8"/>
        <color theme="1"/>
        <rFont val="Calibri"/>
        <family val="2"/>
        <scheme val="minor"/>
      </rPr>
      <t>(z.B. Teilbetrag soll an Kunden ausgezahlt werden  
- und anderes)</t>
    </r>
  </si>
  <si>
    <t>1.26 - im Feld Stundungen kann ausgewählt werden, dass die Stundung zurück genommen ist. Wird bei der Auswertung berücksichtigt
        - Felder Verwahrbuchnummer und Stundungsnr. zugefügt
        - Feld Bescheid als Pflichtfeld hervorgehoben
        - Hinweis hervorgehoben, dass grau unterlegter Bereich nur von der Rechenstelle ausgefüllt wird
        - wenn eine Anordnung erstellt wurde, wird die alternative Ansicht gelb.
        - wenn eine Forderung vollständig beglichen ist, wird die alternative Ansicht grün
        - Überschriften angepasst</t>
  </si>
  <si>
    <r>
      <t xml:space="preserve">Verwahrbuchnrn.
</t>
    </r>
    <r>
      <rPr>
        <sz val="8"/>
        <color theme="1"/>
        <rFont val="Calibri"/>
        <family val="2"/>
        <scheme val="minor"/>
      </rPr>
      <t xml:space="preserve">(wenn bekannt)
</t>
    </r>
    <r>
      <rPr>
        <sz val="12"/>
        <color theme="1"/>
        <rFont val="Calibri"/>
        <family val="2"/>
        <scheme val="minor"/>
      </rPr>
      <t>114.</t>
    </r>
  </si>
  <si>
    <t>Stundungsnrn.</t>
  </si>
  <si>
    <r>
      <t>·</t>
    </r>
    <r>
      <rPr>
        <sz val="16"/>
        <color theme="1"/>
        <rFont val="Times New Roman"/>
        <family val="1"/>
      </rPr>
      <t>        </t>
    </r>
    <r>
      <rPr>
        <sz val="16"/>
        <color theme="1"/>
        <rFont val="Calibri"/>
        <family val="2"/>
        <scheme val="minor"/>
      </rPr>
      <t>Bemerkungen z.B. Verwahrbuchnummern</t>
    </r>
  </si>
  <si>
    <r>
      <t>·</t>
    </r>
    <r>
      <rPr>
        <sz val="16"/>
        <color theme="1"/>
        <rFont val="Times New Roman"/>
        <family val="1"/>
      </rPr>
      <t>        </t>
    </r>
    <r>
      <rPr>
        <sz val="16"/>
        <color theme="1"/>
        <rFont val="Calibri"/>
        <family val="2"/>
        <scheme val="minor"/>
      </rPr>
      <t>Die Forderungsbezeichnung</t>
    </r>
  </si>
  <si>
    <r>
      <t>·</t>
    </r>
    <r>
      <rPr>
        <sz val="16"/>
        <color theme="1"/>
        <rFont val="Times New Roman"/>
        <family val="1"/>
      </rPr>
      <t>        </t>
    </r>
    <r>
      <rPr>
        <sz val="16"/>
        <color theme="1"/>
        <rFont val="Calibri"/>
        <family val="2"/>
        <scheme val="minor"/>
      </rPr>
      <t>Den Einzahler - braucht nicht eingetragen werden, wenn es sich um den Kunden handelt</t>
    </r>
  </si>
  <si>
    <r>
      <t>·</t>
    </r>
    <r>
      <rPr>
        <sz val="16"/>
        <color theme="1"/>
        <rFont val="Times New Roman"/>
        <family val="1"/>
      </rPr>
      <t>        (</t>
    </r>
    <r>
      <rPr>
        <sz val="16"/>
        <color rgb="FFFF0000"/>
        <rFont val="Times New Roman"/>
        <family val="1"/>
      </rPr>
      <t>Pflichtfeld</t>
    </r>
    <r>
      <rPr>
        <sz val="16"/>
        <rFont val="Times New Roman"/>
        <family val="1"/>
      </rPr>
      <t xml:space="preserve">) </t>
    </r>
    <r>
      <rPr>
        <sz val="16"/>
        <color theme="1"/>
        <rFont val="Calibri"/>
        <family val="2"/>
        <scheme val="minor"/>
      </rPr>
      <t>Das Datum des Bescheides, des Erstattungsanspruchs oder des Feststellung-Schreibens (bei Unterhalt)</t>
    </r>
  </si>
  <si>
    <r>
      <t>·</t>
    </r>
    <r>
      <rPr>
        <sz val="16"/>
        <color theme="1"/>
        <rFont val="Times New Roman"/>
        <family val="1"/>
      </rPr>
      <t>        </t>
    </r>
    <r>
      <rPr>
        <sz val="16"/>
        <color theme="1"/>
        <rFont val="Calibri"/>
        <family val="2"/>
        <scheme val="minor"/>
      </rPr>
      <t>Den Zeitraum der Erstattung, z.B. der Bewilligungszeitraum</t>
    </r>
  </si>
  <si>
    <r>
      <t>·</t>
    </r>
    <r>
      <rPr>
        <sz val="16"/>
        <color theme="1"/>
        <rFont val="Times New Roman"/>
        <family val="1"/>
      </rPr>
      <t>        </t>
    </r>
    <r>
      <rPr>
        <sz val="16"/>
        <color theme="1"/>
        <rFont val="Calibri"/>
        <family val="2"/>
        <scheme val="minor"/>
      </rPr>
      <t>Eine Zahlungsidentifizierung (z.B. Kindergeldnummer, Wohngeldnummer usw.)</t>
    </r>
  </si>
  <si>
    <r>
      <t>·</t>
    </r>
    <r>
      <rPr>
        <sz val="16"/>
        <color theme="1"/>
        <rFont val="Times New Roman"/>
        <family val="1"/>
      </rPr>
      <t>        </t>
    </r>
    <r>
      <rPr>
        <sz val="16"/>
        <color theme="1"/>
        <rFont val="Calibri"/>
        <family val="2"/>
        <scheme val="minor"/>
      </rPr>
      <t>Die Beträge, die auf den Produktkonten gebucht werden sollen – Die Gesamtsumme wird automatisch errechnet</t>
    </r>
  </si>
  <si>
    <r>
      <t>·</t>
    </r>
    <r>
      <rPr>
        <sz val="16"/>
        <color theme="1"/>
        <rFont val="Times New Roman"/>
        <family val="1"/>
      </rPr>
      <t>        </t>
    </r>
    <r>
      <rPr>
        <sz val="16"/>
        <color theme="1"/>
        <rFont val="Calibri"/>
        <family val="2"/>
        <scheme val="minor"/>
      </rPr>
      <t>Die Fälligkeit der Forderung</t>
    </r>
  </si>
  <si>
    <r>
      <t>·</t>
    </r>
    <r>
      <rPr>
        <sz val="16"/>
        <color theme="1"/>
        <rFont val="Times New Roman"/>
        <family val="1"/>
      </rPr>
      <t>        </t>
    </r>
    <r>
      <rPr>
        <sz val="16"/>
        <color theme="1"/>
        <rFont val="Calibri"/>
        <family val="2"/>
        <scheme val="minor"/>
      </rPr>
      <t>Den Standort</t>
    </r>
  </si>
  <si>
    <r>
      <t>·</t>
    </r>
    <r>
      <rPr>
        <sz val="16"/>
        <color theme="1"/>
        <rFont val="Times New Roman"/>
        <family val="1"/>
      </rPr>
      <t>        </t>
    </r>
    <r>
      <rPr>
        <sz val="16"/>
        <color theme="1"/>
        <rFont val="Calibri"/>
        <family val="2"/>
        <scheme val="minor"/>
      </rPr>
      <t>Das aktuelle Datum</t>
    </r>
  </si>
  <si>
    <r>
      <t>·</t>
    </r>
    <r>
      <rPr>
        <sz val="16"/>
        <color theme="1"/>
        <rFont val="Times New Roman"/>
        <family val="1"/>
      </rPr>
      <t>        </t>
    </r>
    <r>
      <rPr>
        <sz val="16"/>
        <color theme="1"/>
        <rFont val="Calibri"/>
        <family val="2"/>
        <scheme val="minor"/>
      </rPr>
      <t>Namen des Sachbearbeiters als Bestätigung der sachlichen und rechnerischen Richtigkeit</t>
    </r>
  </si>
  <si>
    <t>[altes PK]</t>
  </si>
  <si>
    <t>altes PK:</t>
  </si>
  <si>
    <t>312400.4339664 Darlehen § 24 Abs. 1</t>
  </si>
  <si>
    <t>----------  Produktkonten Aktiv SGB III</t>
  </si>
  <si>
    <t>---------- Produktkonten Aktiv SGB II</t>
  </si>
  <si>
    <t xml:space="preserve">        - Produktkontenüberschriften mit "----------" gekennzeichnet</t>
  </si>
  <si>
    <r>
      <t xml:space="preserve">noch offener
Restbetrag
</t>
    </r>
    <r>
      <rPr>
        <sz val="10"/>
        <color theme="1"/>
        <rFont val="Calibri"/>
        <family val="2"/>
        <scheme val="minor"/>
      </rPr>
      <t>(wenn keine Ratenzahlung vereinbart)</t>
    </r>
  </si>
  <si>
    <r>
      <t xml:space="preserve">gezahlte
Teilbeträge
</t>
    </r>
    <r>
      <rPr>
        <sz val="10"/>
        <color theme="1"/>
        <rFont val="Calibri"/>
        <family val="2"/>
        <scheme val="minor"/>
      </rPr>
      <t>(wenn keine Ratenzahlung vereinbart)</t>
    </r>
  </si>
  <si>
    <t>---------- Produktkonten Passiv</t>
  </si>
  <si>
    <t>---------- Produktkonten Aktiv weitere</t>
  </si>
  <si>
    <t>312500.4339713 D I: Besondere Förderung für Behinderte</t>
  </si>
  <si>
    <t>312500.4339714 D I: Ausbildungszuschüsse</t>
  </si>
  <si>
    <t>312500.4339715 Besondere Leistungen im Rahmen der beruflichen Reha</t>
  </si>
  <si>
    <t>312500.4339721 D I: Eingliederungszuschüsse an Arbeitgeber</t>
  </si>
  <si>
    <t>312500.4339740 D I: Förderung aus dem Vermittlungsbudget</t>
  </si>
  <si>
    <t>312500.4339742 Fahrkosten zur Erfüllung der allgem. Meldepflicht</t>
  </si>
  <si>
    <t>312500.4339751 D II: Förderung d. beruflichen Weiterbildung</t>
  </si>
  <si>
    <t>312500.4339752 D II: Berufsausbildung in außerbetrieblichen Einrichtungen</t>
  </si>
  <si>
    <t>312500.4339753 D II: Ausbildungsbegleitende Hilfen</t>
  </si>
  <si>
    <t>312500.4339755 D II: Einstiegsqualifizierung EQ</t>
  </si>
  <si>
    <t>312500.4339760 D II: Maßnahmen zur Aktivierung und beruflichen Eingliederung</t>
  </si>
  <si>
    <t>312500.4339723 D I: Einstiegsgeld</t>
  </si>
  <si>
    <t>312500.4339732 D I: Leistungen zur Unterstützung einer Existenzgründung</t>
  </si>
  <si>
    <t>312500.4339761 D II: Erprobung innovativer Ansätze/freie Förderung</t>
  </si>
  <si>
    <t>312500.4339762 Förderung schwer zu erreichender junger Menschen</t>
  </si>
  <si>
    <t>312500.4339763 D II: Assistierte Ausbildung gem. § 74 SGB III</t>
  </si>
  <si>
    <t>312500.4339772 D III: Arbeitsgelegenheiten mit Mehraufwandsentschädigung</t>
  </si>
  <si>
    <t>312500.4339775 D III: Beschäftigungszuschuss § 16e SGB II n.F.</t>
  </si>
  <si>
    <t>312500.4339777 Teilhabe am Arbeitsmarkt- Lohnkostenzuschüsse</t>
  </si>
  <si>
    <t>312500.4339778 Teilhabe am Arbeitsmarkt - Betreuung und Qualifizierung</t>
  </si>
  <si>
    <t>312500.4317000 Zuschüsse an private Unternehmen 11. Sonderprogramm</t>
  </si>
  <si>
    <t>312500.4339711 PAT-Anteil zum Arbeitsentgelt</t>
  </si>
  <si>
    <t>312500.4339786 ESF LZA Lohnkostenzuschüsse an Arbeitgeber</t>
  </si>
  <si>
    <t>312500.4339787 ESF LZA Mobilitätsausgaben</t>
  </si>
  <si>
    <t>312500.4339788 ESF LZA Coaching + Qualifizierung Teilnehmende</t>
  </si>
  <si>
    <t>312500.4339758 D II: Assistierte Ausbildung gem. § 130 SGB III</t>
  </si>
  <si>
    <t>Rückzahlung_Darlehen</t>
  </si>
  <si>
    <t>312100.4339321 KDU (insbes. Mietkaution, Mietschulden, Energiekosten)</t>
  </si>
  <si>
    <t xml:space="preserve">        - beim Produktkonto sonstige KdU Text um "(insbes. Mietkaution, Miestschulden, Energiekosten)" erweitert</t>
  </si>
  <si>
    <t xml:space="preserve">       - Im Reiter "Alternative Anzeige Anordnung" Formeln mit Bezug Spaltenüberschrift angepasst</t>
  </si>
  <si>
    <t xml:space="preserve">       - Zeilenfarbe bei NIS-Absetzung geändert </t>
  </si>
  <si>
    <t>Aktiv-Leistungen nach dem SGB II</t>
  </si>
  <si>
    <t>Aktiv-Leistungen nach dem SGB III</t>
  </si>
  <si>
    <t>Akiv-Leistungen aus Kofinanzierung des Bundes-, Landes- oder ESF Programmes</t>
  </si>
  <si>
    <t>Sonstige Aktiv-Leistungen (Bitte unter Bemerkungen kurz erläutern)</t>
  </si>
  <si>
    <t>Produktkonten</t>
  </si>
  <si>
    <t>Rechtsgrundlagen</t>
  </si>
  <si>
    <r>
      <t xml:space="preserve">comp.ASS-Produktkonten
</t>
    </r>
    <r>
      <rPr>
        <sz val="8"/>
        <color theme="1"/>
        <rFont val="Calibri"/>
        <family val="2"/>
        <scheme val="minor"/>
      </rPr>
      <t>(Liste der Produktkonen im Reiter "Vorgaben")</t>
    </r>
  </si>
  <si>
    <r>
      <t>·</t>
    </r>
    <r>
      <rPr>
        <sz val="16"/>
        <color theme="1"/>
        <rFont val="Times New Roman"/>
        <family val="1"/>
      </rPr>
      <t>        </t>
    </r>
    <r>
      <rPr>
        <sz val="16"/>
        <color theme="1"/>
        <rFont val="Calibri"/>
        <family val="2"/>
        <scheme val="minor"/>
      </rPr>
      <t>Die Rechtsgrundlage -&gt; Bei Aktiv braucht nur "Leistungen nach SGB II" und "Leistungen nach SGB III" angegeben werden</t>
    </r>
  </si>
  <si>
    <r>
      <t>·</t>
    </r>
    <r>
      <rPr>
        <sz val="16"/>
        <color theme="1"/>
        <rFont val="Times New Roman"/>
        <family val="1"/>
      </rPr>
      <t>        </t>
    </r>
    <r>
      <rPr>
        <sz val="16"/>
        <color theme="1"/>
        <rFont val="Calibri"/>
        <family val="2"/>
        <scheme val="minor"/>
      </rPr>
      <t>Die comp.ASS-Produktkonten -&gt; Liste der Produktkonen im Reiter "Vorgaben"</t>
    </r>
  </si>
  <si>
    <r>
      <t>·</t>
    </r>
    <r>
      <rPr>
        <sz val="16"/>
        <color theme="1"/>
        <rFont val="Times New Roman"/>
        <family val="1"/>
      </rPr>
      <t>        </t>
    </r>
    <r>
      <rPr>
        <sz val="16"/>
        <color theme="1"/>
        <rFont val="Calibri"/>
        <family val="2"/>
        <scheme val="minor"/>
      </rPr>
      <t>Ob eine Ratenzahlung angeordnet werden soll</t>
    </r>
  </si>
  <si>
    <r>
      <t>·</t>
    </r>
    <r>
      <rPr>
        <sz val="16"/>
        <color theme="1"/>
        <rFont val="Times New Roman"/>
        <family val="1"/>
      </rPr>
      <t>        </t>
    </r>
    <r>
      <rPr>
        <sz val="16"/>
        <color theme="1"/>
        <rFont val="Calibri"/>
        <family val="2"/>
        <scheme val="minor"/>
      </rPr>
      <t>Wenn es sich um eine Ratenzahlung handelt, den Betrag der Rate, der Zahlungsbeginn der Ratenzahlung und das Antragsdatum für die Ratenzahlung</t>
    </r>
  </si>
  <si>
    <r>
      <t>·</t>
    </r>
    <r>
      <rPr>
        <sz val="16"/>
        <color theme="1"/>
        <rFont val="Times New Roman"/>
        <family val="1"/>
      </rPr>
      <t>        Ob die Anordnung abgesetzt wurde (unbebefristet und befristet) - Zeile wird farblich markiert</t>
    </r>
  </si>
  <si>
    <t>Im Reiter „Auswertung“ wird angezeigt, wie hoch die Gesamtforderungen zum Zeitpunkt der Überprüfung sind.</t>
  </si>
  <si>
    <t>Stand: 19.01.2022</t>
  </si>
  <si>
    <r>
      <t>·</t>
    </r>
    <r>
      <rPr>
        <sz val="16"/>
        <color theme="1"/>
        <rFont val="Times New Roman"/>
        <family val="1"/>
      </rPr>
      <t xml:space="preserve">         </t>
    </r>
    <r>
      <rPr>
        <sz val="16"/>
        <color theme="1"/>
        <rFont val="Calibri"/>
        <family val="2"/>
        <scheme val="minor"/>
      </rPr>
      <t xml:space="preserve">Die Forderungsart
- Rückf_SGB_II_Leistungen_vom_Kunden -&gt; Rückforderung von Passivleistungen (auch von Dritten z.B. vom Vermieter)
   Abgrenzung zu Rückzahlung Darlehen: Leistungen die grundsätzlich in einer Summe fällig sind und nur auf Antrag in Raten gezahlt werden 
- Forderung_vom_Sozialleistungsträger -&gt; z.B. Elterngeld, Kindergeld, Kinderzuschlag, Wohngeld, BaföG, Krankengeld....
- Übergang_von_Ansprüchen_Unterhalt -&gt; Unterhalt und Unterhaltsvorschuss
- Rückzahlung_Darlehen -&gt; Darlehen Aktiv und Passiv: Mietkaution, Mietschulden, Darlehen nach § 24 SGB II, PKW,...(Keine Ratenzahlung von ALG II)
  Abgrenzung zu Rückf_SGB_II_Leistungen und Rückforderung Aktivleistungen: Grundsätzlich als Darlehen - bei Passiv-Leistungen schon im Gesetzestext festgelegt, 
  das Forderung als Darlehen gewährt wird
- Rückforderung_Aktivleistungen -&gt; Aktivleistungen vom Kunden und vom Träger
  Abgrenzung zu Rückzahlung Darlehen: Leistungen die grundsätzlich in einer Summe fällig sind und nur auf Antrag in Raten gezahlt werden 
- Rückforderung_vom_Arbeitgeber
- Rückzahlung_von_Sodexo 
</t>
    </r>
  </si>
  <si>
    <t>Vorgaben</t>
  </si>
  <si>
    <t>Ursprünglicher Forderungsbetrag</t>
  </si>
  <si>
    <t xml:space="preserve">       - Link "Vorgaben" auf Reiter "Anordnungen" zugefügt</t>
  </si>
  <si>
    <t xml:space="preserve">       - Feld "Ursprünglicher Forderungsbetrag" im Reiter "Anordnungen" und "Alternative Anzeige Anordnung" zugefügt</t>
  </si>
  <si>
    <t>1.27 - Felder für "altes PK" eingefügt</t>
  </si>
  <si>
    <t>1.28 - Produktkonten Aktiv-Leistungen aktualisiert</t>
  </si>
  <si>
    <t>Bitte daran denken, eine Aufgabe an "Rechenstelle" zu schicken, wenn eine Anordnung oder Stundung erstellt werden soll!</t>
  </si>
  <si>
    <t xml:space="preserve">       - Erinnerungstext für Aufgabe an Rechenstelle eingefügt</t>
  </si>
  <si>
    <t xml:space="preserve">       - Spalte Bemerkungen verbreitert</t>
  </si>
  <si>
    <t xml:space="preserve">Version 1.28 vom 19.05.2022                Kunde: </t>
  </si>
  <si>
    <t>Ja/Nein/Ford</t>
  </si>
  <si>
    <t>Forderungsm.</t>
  </si>
  <si>
    <t>Pro Bescheid eine
Anordnung!</t>
  </si>
  <si>
    <t>Zeilenfarben:</t>
  </si>
  <si>
    <t>Nur lfd-Nr. grün: Anordnung wurde erstellt</t>
  </si>
  <si>
    <t>Anordnung entgültig abgesetzt</t>
  </si>
  <si>
    <t>befristete Niederschlagung (NIS)</t>
  </si>
  <si>
    <t>Ganze Zeile grün: Forderung vollständig beglichen</t>
  </si>
  <si>
    <t>Zuständigkeit beim Forderungsmanagement bearbeitet</t>
  </si>
  <si>
    <t xml:space="preserve">       - Erläuterung Zeilenfarben eingefügt</t>
  </si>
  <si>
    <t xml:space="preserve">       - Über Spalte "Bescheid" Hinweis "Pro Bescheid eine Anordnung!" in roter Schrift eingefügt</t>
  </si>
  <si>
    <r>
      <t xml:space="preserve">Ursprünglicher
Forderungsbetrag
</t>
    </r>
    <r>
      <rPr>
        <sz val="8"/>
        <color theme="1"/>
        <rFont val="Calibri"/>
        <family val="2"/>
        <scheme val="minor"/>
      </rPr>
      <t>(wenn abweichend vom
Anordnungsbetrag, z.B. bei
Einbehalt Teilforderung)</t>
    </r>
  </si>
  <si>
    <t xml:space="preserve">       - Spalte "Forderung vollständig beglichen" um Auswahl "Forderungsm." erweitert - Zeile erscheint dann blau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</si>
</sst>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0.00\ &quot;€&quot;;[Red]\-#,##0.00\ &quot;€&quot;"/>
    <numFmt numFmtId="44" formatCode="_-* #,##0.00\ &quot;€&quot;_-;\-* #,##0.00\ &quot;€&quot;_-;_-* &quot;-&quot;??\ &quot;€&quot;_-;_-@_-"/>
    <numFmt numFmtId="164" formatCode="#,##0.00\ &quot;€&quot;"/>
    <numFmt numFmtId="165" formatCode="[$-F800]dddd\,\ mmmm\ dd\,\ yyyy"/>
    <numFmt numFmtId="166" formatCode="00000"/>
    <numFmt numFmtId="167" formatCode="0000000"/>
  </numFmts>
  <fonts count="37" x14ac:knownFonts="1">
    <font>
      <sz val="11"/>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9"/>
      <color indexed="81"/>
      <name val="Tahoma"/>
      <family val="2"/>
    </font>
    <font>
      <b/>
      <sz val="12"/>
      <color theme="1"/>
      <name val="Calibri"/>
      <family val="2"/>
      <scheme val="minor"/>
    </font>
    <font>
      <sz val="8"/>
      <color theme="1"/>
      <name val="Calibri"/>
      <family val="2"/>
      <scheme val="minor"/>
    </font>
    <font>
      <sz val="14"/>
      <color theme="1"/>
      <name val="Calibri"/>
      <family val="2"/>
      <scheme val="minor"/>
    </font>
    <font>
      <sz val="14"/>
      <color rgb="FF000000"/>
      <name val="Calibri"/>
      <family val="2"/>
      <scheme val="minor"/>
    </font>
    <font>
      <sz val="13"/>
      <color theme="1"/>
      <name val="Calibri"/>
      <family val="2"/>
      <scheme val="minor"/>
    </font>
    <font>
      <b/>
      <sz val="14"/>
      <color theme="1"/>
      <name val="Calibri"/>
      <family val="2"/>
      <scheme val="minor"/>
    </font>
    <font>
      <sz val="16"/>
      <color theme="1"/>
      <name val="Calibri"/>
      <family val="2"/>
      <scheme val="minor"/>
    </font>
    <font>
      <b/>
      <sz val="16"/>
      <color theme="1"/>
      <name val="Calibri"/>
      <family val="2"/>
      <scheme val="minor"/>
    </font>
    <font>
      <u/>
      <sz val="11"/>
      <color theme="10"/>
      <name val="Calibri"/>
      <family val="2"/>
      <scheme val="minor"/>
    </font>
    <font>
      <sz val="16"/>
      <color theme="1"/>
      <name val="Symbol"/>
      <family val="1"/>
      <charset val="2"/>
    </font>
    <font>
      <sz val="16"/>
      <color theme="1"/>
      <name val="Times New Roman"/>
      <family val="1"/>
    </font>
    <font>
      <u/>
      <sz val="16"/>
      <color theme="10"/>
      <name val="Calibri"/>
      <family val="2"/>
      <scheme val="minor"/>
    </font>
    <font>
      <b/>
      <sz val="8"/>
      <color theme="1"/>
      <name val="Calibri"/>
      <family val="2"/>
      <scheme val="minor"/>
    </font>
    <font>
      <b/>
      <sz val="18"/>
      <color theme="1"/>
      <name val="Calibri"/>
      <family val="2"/>
      <scheme val="minor"/>
    </font>
    <font>
      <sz val="18"/>
      <color theme="1"/>
      <name val="Calibri"/>
      <family val="2"/>
      <scheme val="minor"/>
    </font>
    <font>
      <u/>
      <sz val="18"/>
      <color theme="10"/>
      <name val="Calibri"/>
      <family val="2"/>
      <scheme val="minor"/>
    </font>
    <font>
      <sz val="18"/>
      <color theme="1"/>
      <name val="Wingdings"/>
      <charset val="2"/>
    </font>
    <font>
      <b/>
      <sz val="16"/>
      <color theme="0"/>
      <name val="Calibri"/>
      <family val="2"/>
      <scheme val="minor"/>
    </font>
    <font>
      <b/>
      <sz val="20"/>
      <color theme="1"/>
      <name val="Calibri"/>
      <family val="2"/>
      <scheme val="minor"/>
    </font>
    <font>
      <sz val="8"/>
      <color theme="2" tint="-9.9978637043366805E-2"/>
      <name val="Calibri"/>
      <family val="2"/>
      <scheme val="minor"/>
    </font>
    <font>
      <sz val="16"/>
      <name val="Times New Roman"/>
      <family val="1"/>
    </font>
    <font>
      <sz val="16"/>
      <color rgb="FFFF0000"/>
      <name val="Times New Roman"/>
      <family val="1"/>
    </font>
    <font>
      <u/>
      <sz val="11"/>
      <color theme="0"/>
      <name val="Calibri"/>
      <family val="2"/>
      <scheme val="minor"/>
    </font>
    <font>
      <u/>
      <sz val="12"/>
      <color theme="0"/>
      <name val="Calibri"/>
      <family val="2"/>
      <scheme val="minor"/>
    </font>
    <font>
      <u/>
      <sz val="8"/>
      <color theme="0"/>
      <name val="Calibri"/>
      <family val="2"/>
      <scheme val="minor"/>
    </font>
    <font>
      <sz val="10"/>
      <color theme="1"/>
      <name val="Calibri"/>
      <family val="2"/>
      <scheme val="minor"/>
    </font>
    <font>
      <b/>
      <sz val="12"/>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bgColor theme="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9" tint="0.39997558519241921"/>
        <bgColor theme="4" tint="0.79998168889431442"/>
      </patternFill>
    </fill>
  </fills>
  <borders count="10">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theme="4" tint="0.39997558519241921"/>
      </top>
      <bottom style="thin">
        <color theme="4" tint="0.39997558519241921"/>
      </bottom>
      <diagonal/>
    </border>
    <border>
      <left style="thin">
        <color indexed="64"/>
      </left>
      <right/>
      <top/>
      <bottom/>
      <diagonal/>
    </border>
    <border>
      <left style="medium">
        <color indexed="64"/>
      </left>
      <right/>
      <top/>
      <bottom/>
      <diagonal/>
    </border>
    <border>
      <left/>
      <right/>
      <top/>
      <bottom style="thick">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44" fontId="6" fillId="0" borderId="0" applyFont="0" applyFill="0" applyBorder="0" applyAlignment="0" applyProtection="0"/>
    <xf numFmtId="0" fontId="18" fillId="0" borderId="0" applyNumberFormat="0" applyFill="0" applyBorder="0" applyAlignment="0" applyProtection="0"/>
  </cellStyleXfs>
  <cellXfs count="173">
    <xf numFmtId="0" fontId="0" fillId="0" borderId="0" xfId="0"/>
    <xf numFmtId="0" fontId="7" fillId="0" borderId="0" xfId="0" applyFont="1" applyProtection="1">
      <protection locked="0"/>
    </xf>
    <xf numFmtId="14" fontId="7" fillId="0" borderId="0" xfId="0" applyNumberFormat="1" applyFont="1" applyProtection="1">
      <protection locked="0"/>
    </xf>
    <xf numFmtId="0" fontId="7" fillId="0" borderId="0" xfId="0" applyFont="1" applyAlignment="1" applyProtection="1">
      <alignment wrapText="1"/>
      <protection locked="0"/>
    </xf>
    <xf numFmtId="0" fontId="7" fillId="2" borderId="1" xfId="0" applyFont="1" applyFill="1" applyBorder="1" applyProtection="1">
      <protection locked="0"/>
    </xf>
    <xf numFmtId="14" fontId="8" fillId="2" borderId="1" xfId="0" applyNumberFormat="1" applyFont="1" applyFill="1" applyBorder="1" applyProtection="1">
      <protection locked="0"/>
    </xf>
    <xf numFmtId="14" fontId="7" fillId="2" borderId="1" xfId="0" applyNumberFormat="1" applyFont="1" applyFill="1" applyBorder="1" applyProtection="1">
      <protection locked="0"/>
    </xf>
    <xf numFmtId="165" fontId="7" fillId="2" borderId="1" xfId="0" applyNumberFormat="1" applyFont="1" applyFill="1" applyBorder="1" applyProtection="1">
      <protection locked="0"/>
    </xf>
    <xf numFmtId="1" fontId="7" fillId="2" borderId="1" xfId="0" applyNumberFormat="1" applyFont="1" applyFill="1" applyBorder="1" applyProtection="1">
      <protection locked="0"/>
    </xf>
    <xf numFmtId="8" fontId="10" fillId="0" borderId="0" xfId="1" applyNumberFormat="1" applyFont="1" applyBorder="1" applyProtection="1"/>
    <xf numFmtId="8" fontId="10" fillId="0" borderId="2" xfId="1" applyNumberFormat="1" applyFont="1" applyBorder="1" applyProtection="1"/>
    <xf numFmtId="1" fontId="0" fillId="2" borderId="1" xfId="0" applyNumberFormat="1" applyFill="1" applyBorder="1" applyProtection="1">
      <protection locked="0"/>
    </xf>
    <xf numFmtId="0" fontId="7" fillId="2" borderId="1" xfId="0" applyNumberFormat="1" applyFont="1" applyFill="1" applyBorder="1" applyProtection="1">
      <protection locked="0"/>
    </xf>
    <xf numFmtId="0" fontId="7" fillId="0" borderId="0" xfId="0" applyFont="1" applyAlignment="1" applyProtection="1">
      <alignment horizontal="right"/>
    </xf>
    <xf numFmtId="0" fontId="7" fillId="0" borderId="0" xfId="0" applyFont="1" applyProtection="1"/>
    <xf numFmtId="14" fontId="7" fillId="0" borderId="0" xfId="0" applyNumberFormat="1" applyFont="1" applyAlignment="1" applyProtection="1">
      <alignment horizontal="center" wrapText="1"/>
    </xf>
    <xf numFmtId="14" fontId="7" fillId="0" borderId="0" xfId="0" applyNumberFormat="1" applyFont="1" applyAlignment="1" applyProtection="1">
      <alignment horizontal="center"/>
    </xf>
    <xf numFmtId="0" fontId="7" fillId="0" borderId="1" xfId="0" applyFont="1" applyBorder="1" applyAlignment="1" applyProtection="1">
      <alignment wrapText="1"/>
    </xf>
    <xf numFmtId="0" fontId="7" fillId="0" borderId="0" xfId="0" applyFont="1" applyAlignment="1" applyProtection="1">
      <alignment horizontal="center" wrapText="1"/>
    </xf>
    <xf numFmtId="1" fontId="7" fillId="0" borderId="1" xfId="0" applyNumberFormat="1" applyFont="1" applyBorder="1" applyAlignment="1" applyProtection="1">
      <alignment wrapText="1"/>
    </xf>
    <xf numFmtId="0" fontId="14" fillId="0" borderId="0" xfId="0" applyFont="1"/>
    <xf numFmtId="14" fontId="7" fillId="0" borderId="0" xfId="0" applyNumberFormat="1" applyFont="1" applyAlignment="1" applyProtection="1">
      <alignment wrapText="1"/>
    </xf>
    <xf numFmtId="0" fontId="7" fillId="0" borderId="0" xfId="0" applyFont="1" applyAlignment="1" applyProtection="1">
      <alignment wrapText="1"/>
    </xf>
    <xf numFmtId="0" fontId="0" fillId="0" borderId="0" xfId="0"/>
    <xf numFmtId="0" fontId="15" fillId="0" borderId="0" xfId="0" applyFont="1"/>
    <xf numFmtId="0" fontId="12" fillId="0" borderId="0" xfId="0" applyFont="1"/>
    <xf numFmtId="49" fontId="12" fillId="0" borderId="0" xfId="0" applyNumberFormat="1" applyFont="1"/>
    <xf numFmtId="0" fontId="0" fillId="0" borderId="0" xfId="0"/>
    <xf numFmtId="0" fontId="16" fillId="0" borderId="0" xfId="0" applyFont="1"/>
    <xf numFmtId="44" fontId="16" fillId="0" borderId="0" xfId="1" applyFont="1" applyAlignment="1">
      <alignment horizontal="left" wrapText="1"/>
    </xf>
    <xf numFmtId="0" fontId="16" fillId="0" borderId="0" xfId="0" applyFont="1" applyAlignment="1">
      <alignment horizontal="left" wrapText="1"/>
    </xf>
    <xf numFmtId="0" fontId="17" fillId="0" borderId="0" xfId="0" applyFont="1"/>
    <xf numFmtId="8" fontId="16" fillId="0" borderId="0" xfId="1" applyNumberFormat="1" applyFont="1" applyAlignment="1">
      <alignment horizontal="right"/>
    </xf>
    <xf numFmtId="8" fontId="17" fillId="0" borderId="0" xfId="0" applyNumberFormat="1" applyFont="1"/>
    <xf numFmtId="8" fontId="17" fillId="0" borderId="0" xfId="1" applyNumberFormat="1" applyFont="1" applyAlignment="1">
      <alignment horizontal="right"/>
    </xf>
    <xf numFmtId="0" fontId="16" fillId="0" borderId="3" xfId="0" applyFont="1" applyBorder="1"/>
    <xf numFmtId="8" fontId="17" fillId="0" borderId="3" xfId="0" applyNumberFormat="1" applyFont="1" applyBorder="1"/>
    <xf numFmtId="0" fontId="17" fillId="0" borderId="0" xfId="0" applyFont="1"/>
    <xf numFmtId="0" fontId="7" fillId="2" borderId="0" xfId="0" applyFont="1" applyFill="1" applyAlignment="1" applyProtection="1"/>
    <xf numFmtId="14" fontId="7" fillId="2" borderId="0" xfId="0" applyNumberFormat="1" applyFont="1" applyFill="1" applyAlignment="1" applyProtection="1">
      <protection locked="0"/>
    </xf>
    <xf numFmtId="0" fontId="7" fillId="0" borderId="1" xfId="0" applyNumberFormat="1" applyFont="1" applyBorder="1" applyAlignment="1" applyProtection="1">
      <alignment wrapText="1"/>
    </xf>
    <xf numFmtId="14" fontId="7" fillId="2" borderId="1" xfId="0" applyNumberFormat="1" applyFont="1" applyFill="1" applyBorder="1" applyProtection="1">
      <protection locked="0"/>
    </xf>
    <xf numFmtId="14" fontId="7" fillId="0" borderId="1" xfId="0" applyNumberFormat="1" applyFont="1" applyBorder="1" applyAlignment="1" applyProtection="1">
      <alignment wrapText="1"/>
    </xf>
    <xf numFmtId="0" fontId="16" fillId="0" borderId="0" xfId="0" applyFont="1" applyAlignment="1">
      <alignment vertical="center"/>
    </xf>
    <xf numFmtId="0" fontId="19" fillId="0" borderId="0" xfId="0" applyFont="1" applyAlignment="1">
      <alignment horizontal="left" vertical="center" indent="5"/>
    </xf>
    <xf numFmtId="0" fontId="16" fillId="0" borderId="0" xfId="0" applyFont="1" applyAlignment="1">
      <alignment vertical="center" wrapText="1"/>
    </xf>
    <xf numFmtId="0" fontId="17" fillId="0" borderId="0" xfId="0" applyFont="1" applyAlignment="1">
      <alignment vertical="center"/>
    </xf>
    <xf numFmtId="0" fontId="21" fillId="0" borderId="0" xfId="2" applyFont="1" applyAlignment="1">
      <alignment horizontal="left"/>
    </xf>
    <xf numFmtId="0" fontId="21" fillId="0" borderId="0" xfId="2" applyFont="1" applyAlignment="1">
      <alignment horizontal="right"/>
    </xf>
    <xf numFmtId="14" fontId="21" fillId="0" borderId="0" xfId="2" applyNumberFormat="1" applyFont="1" applyBorder="1" applyProtection="1"/>
    <xf numFmtId="0" fontId="21" fillId="0" borderId="0" xfId="2" applyFont="1" applyProtection="1"/>
    <xf numFmtId="14" fontId="7" fillId="0" borderId="0" xfId="0" applyNumberFormat="1" applyFont="1" applyAlignment="1" applyProtection="1">
      <alignment horizontal="right"/>
    </xf>
    <xf numFmtId="49" fontId="12" fillId="0" borderId="0" xfId="0" applyNumberFormat="1" applyFont="1"/>
    <xf numFmtId="49" fontId="13" fillId="0" borderId="0" xfId="0" applyNumberFormat="1" applyFont="1"/>
    <xf numFmtId="49" fontId="13" fillId="0" borderId="0" xfId="0" applyNumberFormat="1" applyFont="1" applyAlignment="1">
      <alignment horizontal="left"/>
    </xf>
    <xf numFmtId="49" fontId="15" fillId="0" borderId="0" xfId="0" applyNumberFormat="1" applyFont="1"/>
    <xf numFmtId="49" fontId="7" fillId="0" borderId="1" xfId="0" applyNumberFormat="1" applyFont="1" applyBorder="1" applyAlignment="1" applyProtection="1">
      <alignment wrapText="1"/>
    </xf>
    <xf numFmtId="49" fontId="7" fillId="2" borderId="1" xfId="0" applyNumberFormat="1" applyFont="1" applyFill="1" applyBorder="1" applyProtection="1">
      <protection locked="0"/>
    </xf>
    <xf numFmtId="44" fontId="16" fillId="0" borderId="4" xfId="1" applyNumberFormat="1" applyFont="1" applyBorder="1" applyAlignment="1">
      <alignment horizontal="right"/>
    </xf>
    <xf numFmtId="0" fontId="16" fillId="0" borderId="0" xfId="0" applyFont="1" applyBorder="1"/>
    <xf numFmtId="8" fontId="17" fillId="0" borderId="0" xfId="0" applyNumberFormat="1" applyFont="1" applyBorder="1"/>
    <xf numFmtId="8" fontId="0" fillId="0" borderId="0" xfId="0" applyNumberFormat="1"/>
    <xf numFmtId="14" fontId="16" fillId="0" borderId="0" xfId="0" applyNumberFormat="1" applyFont="1"/>
    <xf numFmtId="0" fontId="7" fillId="2" borderId="0" xfId="0" applyFont="1" applyFill="1" applyBorder="1" applyAlignment="1" applyProtection="1">
      <alignment horizontal="center"/>
    </xf>
    <xf numFmtId="1" fontId="7" fillId="0" borderId="2" xfId="0" applyNumberFormat="1" applyFont="1" applyBorder="1" applyAlignment="1" applyProtection="1">
      <alignment wrapText="1"/>
    </xf>
    <xf numFmtId="1" fontId="8" fillId="2" borderId="2" xfId="0" applyNumberFormat="1" applyFont="1" applyFill="1" applyBorder="1" applyProtection="1">
      <protection locked="0"/>
    </xf>
    <xf numFmtId="1" fontId="7" fillId="2" borderId="2" xfId="0" applyNumberFormat="1" applyFont="1" applyFill="1" applyBorder="1" applyProtection="1">
      <protection locked="0"/>
    </xf>
    <xf numFmtId="1" fontId="7" fillId="0" borderId="5" xfId="0" applyNumberFormat="1" applyFont="1" applyBorder="1" applyAlignment="1" applyProtection="1">
      <alignment wrapText="1"/>
    </xf>
    <xf numFmtId="1" fontId="8" fillId="2" borderId="5" xfId="0" applyNumberFormat="1" applyFont="1" applyFill="1" applyBorder="1" applyProtection="1">
      <protection locked="0"/>
    </xf>
    <xf numFmtId="1" fontId="7" fillId="2" borderId="5" xfId="0" applyNumberFormat="1" applyFont="1" applyFill="1" applyBorder="1" applyProtection="1">
      <protection locked="0"/>
    </xf>
    <xf numFmtId="14" fontId="7" fillId="0" borderId="0" xfId="1" applyNumberFormat="1" applyFont="1" applyBorder="1" applyProtection="1">
      <protection locked="0"/>
    </xf>
    <xf numFmtId="14" fontId="7" fillId="0" borderId="0" xfId="1" applyNumberFormat="1" applyFont="1" applyBorder="1" applyProtection="1"/>
    <xf numFmtId="0" fontId="7" fillId="0" borderId="0" xfId="0" applyFont="1" applyProtection="1">
      <protection locked="0"/>
    </xf>
    <xf numFmtId="49" fontId="7" fillId="0" borderId="0" xfId="0" applyNumberFormat="1" applyFont="1" applyAlignment="1" applyProtection="1">
      <protection locked="0"/>
    </xf>
    <xf numFmtId="49" fontId="7" fillId="0" borderId="0" xfId="0" applyNumberFormat="1" applyFont="1" applyAlignment="1" applyProtection="1">
      <protection locked="0"/>
    </xf>
    <xf numFmtId="164" fontId="7" fillId="0" borderId="0" xfId="1" applyNumberFormat="1" applyFont="1" applyBorder="1" applyProtection="1"/>
    <xf numFmtId="164" fontId="7" fillId="0" borderId="0" xfId="1" applyNumberFormat="1" applyFont="1" applyBorder="1" applyProtection="1">
      <protection locked="0"/>
    </xf>
    <xf numFmtId="14" fontId="7" fillId="0" borderId="0" xfId="1" applyNumberFormat="1" applyFont="1" applyBorder="1" applyAlignment="1" applyProtection="1">
      <alignment wrapText="1"/>
    </xf>
    <xf numFmtId="49" fontId="7" fillId="0" borderId="1" xfId="0" applyNumberFormat="1" applyFont="1" applyBorder="1" applyProtection="1">
      <protection locked="0"/>
    </xf>
    <xf numFmtId="49" fontId="7" fillId="0" borderId="0" xfId="0" applyNumberFormat="1" applyFont="1" applyProtection="1"/>
    <xf numFmtId="0" fontId="23" fillId="0" borderId="0" xfId="0" applyFont="1"/>
    <xf numFmtId="0" fontId="24" fillId="0" borderId="0" xfId="0" applyFont="1"/>
    <xf numFmtId="0" fontId="25" fillId="0" borderId="0" xfId="2" applyFont="1" applyAlignment="1">
      <alignment horizontal="left"/>
    </xf>
    <xf numFmtId="0" fontId="24" fillId="4" borderId="0" xfId="0" applyFont="1" applyFill="1" applyProtection="1">
      <protection locked="0"/>
    </xf>
    <xf numFmtId="14" fontId="24" fillId="0" borderId="0" xfId="0" applyNumberFormat="1" applyFont="1" applyAlignment="1">
      <alignment horizontal="left"/>
    </xf>
    <xf numFmtId="0" fontId="24" fillId="0" borderId="0" xfId="0" applyFont="1" applyFill="1" applyProtection="1">
      <protection locked="0"/>
    </xf>
    <xf numFmtId="0" fontId="26" fillId="0" borderId="0" xfId="0" applyFont="1"/>
    <xf numFmtId="49" fontId="24" fillId="0" borderId="0" xfId="0" applyNumberFormat="1" applyFont="1"/>
    <xf numFmtId="44" fontId="24" fillId="0" borderId="0" xfId="1" applyFont="1"/>
    <xf numFmtId="0" fontId="24" fillId="0" borderId="0" xfId="0" applyFont="1" applyAlignment="1">
      <alignment horizontal="left"/>
    </xf>
    <xf numFmtId="0" fontId="24" fillId="0" borderId="7" xfId="0" applyFont="1" applyBorder="1"/>
    <xf numFmtId="14" fontId="24" fillId="0" borderId="0" xfId="0" applyNumberFormat="1" applyFont="1"/>
    <xf numFmtId="0" fontId="24" fillId="0" borderId="0" xfId="0" applyFont="1" applyAlignment="1">
      <alignment wrapText="1"/>
    </xf>
    <xf numFmtId="0" fontId="5" fillId="0" borderId="0" xfId="0" applyFont="1"/>
    <xf numFmtId="49" fontId="7" fillId="0" borderId="0" xfId="0" applyNumberFormat="1" applyFont="1" applyBorder="1" applyProtection="1"/>
    <xf numFmtId="49" fontId="7" fillId="0" borderId="0" xfId="0" applyNumberFormat="1" applyFont="1" applyBorder="1" applyAlignment="1" applyProtection="1">
      <alignment wrapText="1"/>
    </xf>
    <xf numFmtId="49" fontId="7" fillId="0" borderId="0" xfId="0" applyNumberFormat="1" applyFont="1" applyBorder="1" applyProtection="1">
      <protection locked="0"/>
    </xf>
    <xf numFmtId="0" fontId="4" fillId="0" borderId="0" xfId="0" applyFont="1"/>
    <xf numFmtId="8" fontId="16" fillId="0" borderId="0" xfId="1" applyNumberFormat="1" applyFont="1" applyBorder="1" applyAlignment="1">
      <alignment horizontal="right"/>
    </xf>
    <xf numFmtId="8" fontId="16" fillId="0" borderId="3" xfId="1" applyNumberFormat="1" applyFont="1" applyBorder="1" applyAlignment="1">
      <alignment horizontal="right"/>
    </xf>
    <xf numFmtId="8" fontId="23" fillId="0" borderId="0" xfId="0" applyNumberFormat="1" applyFont="1"/>
    <xf numFmtId="8" fontId="24" fillId="0" borderId="0" xfId="1" applyNumberFormat="1" applyFont="1"/>
    <xf numFmtId="8" fontId="7" fillId="0" borderId="0" xfId="0" applyNumberFormat="1" applyFont="1" applyProtection="1"/>
    <xf numFmtId="8" fontId="7" fillId="0" borderId="0" xfId="0" applyNumberFormat="1" applyFont="1" applyAlignment="1" applyProtection="1">
      <alignment wrapText="1"/>
    </xf>
    <xf numFmtId="8" fontId="7" fillId="0" borderId="0" xfId="0" applyNumberFormat="1" applyFont="1" applyProtection="1">
      <protection locked="0"/>
    </xf>
    <xf numFmtId="0" fontId="24" fillId="0" borderId="0" xfId="0" applyFont="1" applyAlignment="1">
      <alignment horizontal="right"/>
    </xf>
    <xf numFmtId="0" fontId="3" fillId="0" borderId="0" xfId="0" applyFont="1"/>
    <xf numFmtId="0" fontId="17" fillId="0" borderId="7" xfId="0" applyFont="1" applyBorder="1"/>
    <xf numFmtId="8" fontId="17" fillId="0" borderId="7" xfId="1" applyNumberFormat="1" applyFont="1" applyBorder="1" applyAlignment="1">
      <alignment horizontal="right"/>
    </xf>
    <xf numFmtId="0" fontId="27" fillId="5" borderId="4" xfId="0" applyFont="1" applyFill="1" applyBorder="1" applyAlignment="1">
      <alignment horizontal="left" wrapText="1"/>
    </xf>
    <xf numFmtId="49" fontId="24" fillId="0" borderId="0" xfId="0" applyNumberFormat="1" applyFont="1" applyAlignment="1">
      <alignment horizontal="left"/>
    </xf>
    <xf numFmtId="0" fontId="10" fillId="0" borderId="0" xfId="0" applyFont="1" applyBorder="1" applyAlignment="1" applyProtection="1"/>
    <xf numFmtId="0" fontId="2" fillId="0" borderId="0" xfId="0" applyFont="1"/>
    <xf numFmtId="8" fontId="7" fillId="0" borderId="1" xfId="1" applyNumberFormat="1" applyFont="1" applyBorder="1" applyAlignment="1" applyProtection="1">
      <alignment wrapText="1"/>
    </xf>
    <xf numFmtId="8" fontId="7" fillId="0" borderId="1" xfId="1" applyNumberFormat="1" applyFont="1" applyBorder="1" applyProtection="1">
      <protection locked="0"/>
    </xf>
    <xf numFmtId="8" fontId="7" fillId="0" borderId="6" xfId="0" applyNumberFormat="1" applyFont="1" applyBorder="1" applyAlignment="1" applyProtection="1">
      <alignment wrapText="1"/>
    </xf>
    <xf numFmtId="8" fontId="7" fillId="2" borderId="6" xfId="0" applyNumberFormat="1" applyFont="1" applyFill="1" applyBorder="1" applyAlignment="1" applyProtection="1">
      <alignment horizontal="center"/>
      <protection locked="0"/>
    </xf>
    <xf numFmtId="8" fontId="7" fillId="2" borderId="6" xfId="0" applyNumberFormat="1" applyFont="1" applyFill="1" applyBorder="1" applyAlignment="1" applyProtection="1">
      <alignment horizontal="center"/>
    </xf>
    <xf numFmtId="8" fontId="7" fillId="0" borderId="0" xfId="0" applyNumberFormat="1" applyFont="1" applyBorder="1" applyAlignment="1" applyProtection="1">
      <alignment wrapText="1"/>
    </xf>
    <xf numFmtId="8" fontId="7" fillId="3" borderId="0" xfId="0" applyNumberFormat="1" applyFont="1" applyFill="1" applyBorder="1" applyAlignment="1" applyProtection="1">
      <alignment horizontal="center"/>
    </xf>
    <xf numFmtId="8" fontId="7" fillId="2" borderId="0" xfId="0" applyNumberFormat="1" applyFont="1" applyFill="1" applyBorder="1" applyAlignment="1" applyProtection="1">
      <alignment horizontal="center"/>
    </xf>
    <xf numFmtId="8" fontId="7" fillId="2" borderId="0" xfId="0" applyNumberFormat="1" applyFont="1" applyFill="1" applyBorder="1" applyAlignment="1" applyProtection="1">
      <alignment horizontal="center"/>
      <protection locked="0"/>
    </xf>
    <xf numFmtId="8" fontId="23" fillId="0" borderId="0" xfId="1" applyNumberFormat="1" applyFont="1"/>
    <xf numFmtId="0" fontId="1" fillId="0" borderId="0" xfId="0" applyFont="1"/>
    <xf numFmtId="0" fontId="16" fillId="0" borderId="0" xfId="0" applyFont="1" applyBorder="1" applyAlignment="1">
      <alignment wrapText="1"/>
    </xf>
    <xf numFmtId="0" fontId="16" fillId="0" borderId="8" xfId="0" applyFont="1" applyBorder="1"/>
    <xf numFmtId="0" fontId="16" fillId="0" borderId="0" xfId="0" applyFont="1" applyAlignment="1">
      <alignment wrapText="1"/>
    </xf>
    <xf numFmtId="166" fontId="7" fillId="2" borderId="0" xfId="0" applyNumberFormat="1" applyFont="1" applyFill="1" applyAlignment="1" applyProtection="1"/>
    <xf numFmtId="166" fontId="7" fillId="0" borderId="1" xfId="0" applyNumberFormat="1" applyFont="1" applyBorder="1" applyAlignment="1" applyProtection="1">
      <alignment wrapText="1"/>
    </xf>
    <xf numFmtId="166" fontId="8" fillId="2" borderId="1" xfId="0" applyNumberFormat="1" applyFont="1" applyFill="1" applyBorder="1" applyProtection="1">
      <protection locked="0"/>
    </xf>
    <xf numFmtId="166" fontId="7" fillId="2" borderId="1" xfId="0" applyNumberFormat="1" applyFont="1" applyFill="1" applyBorder="1" applyProtection="1">
      <protection locked="0"/>
    </xf>
    <xf numFmtId="14" fontId="7" fillId="0" borderId="9" xfId="0" applyNumberFormat="1" applyFont="1" applyBorder="1" applyProtection="1">
      <protection locked="0"/>
    </xf>
    <xf numFmtId="0" fontId="28" fillId="2" borderId="6" xfId="0" applyFont="1" applyFill="1" applyBorder="1" applyAlignment="1" applyProtection="1"/>
    <xf numFmtId="0" fontId="28" fillId="2" borderId="0" xfId="0" applyFont="1" applyFill="1" applyBorder="1" applyAlignment="1" applyProtection="1"/>
    <xf numFmtId="0" fontId="7" fillId="2" borderId="0" xfId="0" applyFont="1" applyFill="1" applyBorder="1" applyAlignment="1" applyProtection="1"/>
    <xf numFmtId="0" fontId="24" fillId="0" borderId="0" xfId="0" applyFont="1" applyAlignment="1">
      <alignment horizontal="left"/>
    </xf>
    <xf numFmtId="167" fontId="7" fillId="0" borderId="0" xfId="0" applyNumberFormat="1" applyFont="1" applyAlignment="1" applyProtection="1">
      <alignment horizontal="center" wrapText="1"/>
    </xf>
    <xf numFmtId="167" fontId="7" fillId="0" borderId="0" xfId="0" applyNumberFormat="1" applyFont="1" applyProtection="1">
      <protection locked="0"/>
    </xf>
    <xf numFmtId="167" fontId="24" fillId="0" borderId="0" xfId="0" applyNumberFormat="1" applyFont="1" applyAlignment="1">
      <alignment horizontal="left"/>
    </xf>
    <xf numFmtId="166" fontId="24" fillId="0" borderId="0" xfId="0" applyNumberFormat="1" applyFont="1" applyAlignment="1">
      <alignment horizontal="left"/>
    </xf>
    <xf numFmtId="0" fontId="19" fillId="0" borderId="0" xfId="0" applyFont="1" applyAlignment="1">
      <alignment horizontal="left" vertical="center" wrapText="1" indent="5"/>
    </xf>
    <xf numFmtId="0" fontId="32" fillId="0" borderId="0" xfId="2" applyFont="1" applyProtection="1"/>
    <xf numFmtId="8" fontId="7" fillId="0" borderId="1" xfId="0" applyNumberFormat="1" applyFont="1" applyBorder="1" applyAlignment="1" applyProtection="1">
      <alignment wrapText="1"/>
    </xf>
    <xf numFmtId="8" fontId="7" fillId="3" borderId="1" xfId="0" applyNumberFormat="1" applyFont="1" applyFill="1" applyBorder="1" applyAlignment="1" applyProtection="1">
      <alignment horizontal="center"/>
    </xf>
    <xf numFmtId="167" fontId="7" fillId="0" borderId="0" xfId="0" applyNumberFormat="1" applyFont="1" applyAlignment="1" applyProtection="1">
      <alignment wrapText="1"/>
      <protection locked="0"/>
    </xf>
    <xf numFmtId="14" fontId="7" fillId="0" borderId="0" xfId="0" applyNumberFormat="1" applyFont="1" applyAlignment="1" applyProtection="1">
      <alignment horizontal="right"/>
      <protection locked="0"/>
    </xf>
    <xf numFmtId="49" fontId="1" fillId="0" borderId="0" xfId="0" applyNumberFormat="1" applyFont="1"/>
    <xf numFmtId="0" fontId="24" fillId="0" borderId="0" xfId="0" applyNumberFormat="1" applyFont="1" applyAlignment="1">
      <alignment horizontal="left"/>
    </xf>
    <xf numFmtId="49" fontId="1" fillId="0" borderId="0" xfId="0" applyNumberFormat="1" applyFont="1" applyFill="1"/>
    <xf numFmtId="0" fontId="24" fillId="0" borderId="0" xfId="0" applyNumberFormat="1" applyFont="1" applyAlignment="1">
      <alignment horizontal="left" wrapText="1"/>
    </xf>
    <xf numFmtId="0" fontId="21" fillId="0" borderId="0" xfId="2" applyFont="1" applyAlignment="1" applyProtection="1"/>
    <xf numFmtId="0" fontId="24" fillId="0" borderId="0" xfId="0" applyFont="1" applyAlignment="1">
      <alignment horizontal="left"/>
    </xf>
    <xf numFmtId="8" fontId="10" fillId="0" borderId="1" xfId="1" applyNumberFormat="1" applyFont="1" applyBorder="1" applyProtection="1"/>
    <xf numFmtId="0" fontId="16" fillId="6" borderId="0" xfId="0" applyFont="1" applyFill="1" applyAlignment="1">
      <alignment vertical="center"/>
    </xf>
    <xf numFmtId="0" fontId="16" fillId="7" borderId="0" xfId="0" applyFont="1" applyFill="1" applyAlignment="1">
      <alignment vertical="center"/>
    </xf>
    <xf numFmtId="165" fontId="7" fillId="0" borderId="0" xfId="0" applyNumberFormat="1" applyFont="1" applyFill="1" applyBorder="1"/>
    <xf numFmtId="0" fontId="16" fillId="0" borderId="0" xfId="0" applyFont="1" applyFill="1"/>
    <xf numFmtId="165" fontId="16" fillId="8" borderId="0" xfId="0" applyNumberFormat="1" applyFont="1" applyFill="1" applyBorder="1"/>
    <xf numFmtId="49" fontId="7" fillId="0" borderId="0" xfId="0" applyNumberFormat="1" applyFont="1" applyFill="1" applyBorder="1" applyProtection="1">
      <protection locked="0"/>
    </xf>
    <xf numFmtId="49" fontId="7" fillId="9" borderId="4" xfId="0" applyNumberFormat="1" applyFont="1" applyFill="1" applyBorder="1"/>
    <xf numFmtId="14" fontId="36" fillId="0" borderId="0" xfId="0" applyNumberFormat="1" applyFont="1" applyAlignment="1" applyProtection="1">
      <alignment wrapText="1"/>
    </xf>
    <xf numFmtId="8" fontId="7" fillId="0" borderId="0" xfId="1" applyNumberFormat="1" applyFont="1" applyBorder="1" applyAlignment="1" applyProtection="1">
      <alignment wrapText="1"/>
    </xf>
    <xf numFmtId="8" fontId="7" fillId="0" borderId="0" xfId="1" applyNumberFormat="1" applyFont="1" applyBorder="1" applyProtection="1">
      <protection locked="0"/>
    </xf>
    <xf numFmtId="0" fontId="7" fillId="0" borderId="0" xfId="0" applyFont="1" applyBorder="1" applyAlignment="1" applyProtection="1">
      <alignment horizontal="left" wrapText="1"/>
    </xf>
    <xf numFmtId="0" fontId="7" fillId="0" borderId="0" xfId="0" applyFont="1" applyBorder="1" applyAlignment="1" applyProtection="1">
      <alignment horizontal="left"/>
    </xf>
    <xf numFmtId="0" fontId="7" fillId="0" borderId="1" xfId="0" applyFont="1" applyBorder="1" applyAlignment="1" applyProtection="1">
      <alignment horizontal="left"/>
    </xf>
    <xf numFmtId="164" fontId="22" fillId="2" borderId="6" xfId="0" applyNumberFormat="1" applyFont="1" applyFill="1" applyBorder="1" applyAlignment="1" applyProtection="1">
      <alignment horizontal="left" wrapText="1"/>
    </xf>
    <xf numFmtId="164" fontId="22" fillId="2" borderId="0" xfId="0" applyNumberFormat="1" applyFont="1" applyFill="1" applyBorder="1" applyAlignment="1" applyProtection="1">
      <alignment horizontal="left" wrapText="1"/>
    </xf>
    <xf numFmtId="0" fontId="17" fillId="0" borderId="0" xfId="0" applyFont="1" applyBorder="1" applyAlignment="1" applyProtection="1">
      <alignment horizontal="left"/>
    </xf>
    <xf numFmtId="0" fontId="28" fillId="2" borderId="0" xfId="0" applyFont="1" applyFill="1" applyBorder="1" applyAlignment="1" applyProtection="1">
      <alignment horizontal="center"/>
    </xf>
    <xf numFmtId="8" fontId="17" fillId="0" borderId="0" xfId="1" applyNumberFormat="1" applyFont="1" applyBorder="1" applyAlignment="1" applyProtection="1">
      <alignment horizontal="center" vertical="center"/>
    </xf>
    <xf numFmtId="0" fontId="24" fillId="0" borderId="0" xfId="0" applyNumberFormat="1" applyFont="1" applyAlignment="1">
      <alignment horizontal="left"/>
    </xf>
    <xf numFmtId="0" fontId="24" fillId="0" borderId="0" xfId="0" applyFont="1" applyAlignment="1">
      <alignment horizontal="left"/>
    </xf>
  </cellXfs>
  <cellStyles count="3">
    <cellStyle name="Link" xfId="2" builtinId="8"/>
    <cellStyle name="Standard" xfId="0" builtinId="0"/>
    <cellStyle name="Währung" xfId="1" builtinId="4"/>
  </cellStyles>
  <dxfs count="78">
    <dxf>
      <fill>
        <patternFill>
          <bgColor rgb="FFFFFF00"/>
        </patternFill>
      </fill>
    </dxf>
    <dxf>
      <fill>
        <patternFill>
          <bgColor rgb="FF92D050"/>
        </patternFill>
      </fill>
    </dxf>
    <dxf>
      <fill>
        <patternFill>
          <bgColor rgb="FF00CCFF"/>
        </patternFill>
      </fill>
    </dxf>
    <dxf>
      <fill>
        <patternFill>
          <bgColor rgb="FF92D050"/>
        </patternFill>
      </fill>
    </dxf>
    <dxf>
      <fill>
        <patternFill>
          <bgColor rgb="FFFFC000"/>
        </patternFill>
      </fill>
    </dxf>
    <dxf>
      <fill>
        <patternFill>
          <bgColor theme="9" tint="0.39994506668294322"/>
        </patternFill>
      </fill>
    </dxf>
    <dxf>
      <fill>
        <patternFill>
          <bgColor rgb="FF00CCFF"/>
        </patternFill>
      </fill>
    </dxf>
    <dxf>
      <fill>
        <patternFill>
          <bgColor rgb="FF92D050"/>
        </patternFill>
      </fill>
    </dxf>
    <dxf>
      <fill>
        <patternFill>
          <bgColor rgb="FFFFC000"/>
        </patternFill>
      </fill>
    </dxf>
    <dxf>
      <fill>
        <patternFill>
          <bgColor theme="9" tint="0.39994506668294322"/>
        </patternFill>
      </fill>
    </dxf>
    <dxf>
      <font>
        <b/>
        <i val="0"/>
        <strike val="0"/>
        <condense val="0"/>
        <extend val="0"/>
        <outline val="0"/>
        <shadow val="0"/>
        <u val="none"/>
        <vertAlign val="baseline"/>
        <sz val="16"/>
        <color theme="1"/>
        <name val="Calibri"/>
        <scheme val="minor"/>
      </font>
      <numFmt numFmtId="12" formatCode="#,##0.00\ &quot;€&quot;;[Red]\-#,##0.00\ &quot;€&quot;"/>
      <border diagonalUp="0" diagonalDown="0">
        <left/>
        <right/>
        <top/>
        <bottom style="thin">
          <color indexed="64"/>
        </bottom>
      </border>
    </dxf>
    <dxf>
      <font>
        <b val="0"/>
        <i val="0"/>
        <strike val="0"/>
        <condense val="0"/>
        <extend val="0"/>
        <outline val="0"/>
        <shadow val="0"/>
        <u val="none"/>
        <vertAlign val="baseline"/>
        <sz val="16"/>
        <color theme="1"/>
        <name val="Calibri"/>
        <scheme val="minor"/>
      </font>
      <numFmt numFmtId="12" formatCode="#,##0.00\ &quot;€&quot;;[Red]\-#,##0.00\ &quot;€&quot;"/>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6"/>
        <color theme="1"/>
        <name val="Calibri"/>
        <scheme val="minor"/>
      </font>
      <numFmt numFmtId="12" formatCode="#,##0.00\ &quot;€&quot;;[Red]\-#,##0.00\ &quot;€&quot;"/>
      <alignment horizontal="right" vertical="bottom" textRotation="0" wrapText="0" indent="0" justifyLastLine="0" shrinkToFit="0" readingOrder="0"/>
      <border diagonalUp="0" diagonalDown="0">
        <left/>
        <right/>
        <top/>
        <bottom style="thin">
          <color indexed="64"/>
        </bottom>
        <vertical/>
        <horizontal/>
      </border>
    </dxf>
    <dxf>
      <numFmt numFmtId="12" formatCode="#,##0.00\ &quot;€&quot;;[Red]\-#,##0.00\ &quot;€&quot;"/>
    </dxf>
    <dxf>
      <numFmt numFmtId="12" formatCode="#,##0.00\ &quot;€&quot;;[Red]\-#,##0.00\ &quot;€&quot;"/>
    </dxf>
    <dxf>
      <numFmt numFmtId="12" formatCode="#,##0.00\ &quot;€&quot;;[Red]\-#,##0.00\ &quot;€&quot;"/>
    </dxf>
    <dxf>
      <numFmt numFmtId="12" formatCode="#,##0.00\ &quot;€&quot;;[Red]\-#,##0.00\ &quot;€&quot;"/>
    </dxf>
    <dxf>
      <numFmt numFmtId="12" formatCode="#,##0.00\ &quot;€&quot;;[Red]\-#,##0.00\ &quot;€&quot;"/>
    </dxf>
    <dxf>
      <font>
        <b val="0"/>
        <i val="0"/>
        <strike val="0"/>
        <condense val="0"/>
        <extend val="0"/>
        <outline val="0"/>
        <shadow val="0"/>
        <u val="none"/>
        <vertAlign val="baseline"/>
        <sz val="16"/>
        <color theme="1"/>
        <name val="Calibri"/>
        <scheme val="minor"/>
      </font>
      <border diagonalUp="0" diagonalDown="0" outline="0">
        <left/>
        <right/>
        <top/>
        <bottom style="thin">
          <color indexed="64"/>
        </bottom>
      </border>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dxf>
    <dxf>
      <font>
        <strike val="0"/>
        <outline val="0"/>
        <shadow val="0"/>
        <u val="none"/>
        <vertAlign val="baseline"/>
        <sz val="12"/>
        <color theme="1"/>
        <name val="Calibri"/>
        <scheme val="minor"/>
      </font>
      <fill>
        <patternFill patternType="solid">
          <fgColor indexed="64"/>
          <bgColor theme="0" tint="-0.14999847407452621"/>
        </patternFill>
      </fill>
      <border diagonalUp="0" diagonalDown="0">
        <left/>
        <right style="thin">
          <color indexed="64"/>
        </right>
        <top/>
        <bottom/>
        <vertical/>
        <horizontal/>
      </border>
      <protection locked="0" hidden="0"/>
    </dxf>
    <dxf>
      <font>
        <b val="0"/>
        <i val="0"/>
        <strike val="0"/>
        <condense val="0"/>
        <extend val="0"/>
        <outline val="0"/>
        <shadow val="0"/>
        <u val="none"/>
        <vertAlign val="baseline"/>
        <sz val="12"/>
        <color theme="1"/>
        <name val="Calibri"/>
        <scheme val="minor"/>
      </font>
      <numFmt numFmtId="30" formatCode="@"/>
      <fill>
        <patternFill patternType="solid">
          <fgColor indexed="64"/>
          <bgColor theme="0" tint="-0.14999847407452621"/>
        </patternFill>
      </fill>
      <border diagonalUp="0" diagonalDown="0">
        <left/>
        <right style="thin">
          <color indexed="64"/>
        </right>
        <top/>
        <bottom/>
        <vertical/>
        <horizontal/>
      </border>
      <protection locked="0" hidden="0"/>
    </dxf>
    <dxf>
      <font>
        <b val="0"/>
        <i val="0"/>
        <strike val="0"/>
        <condense val="0"/>
        <extend val="0"/>
        <outline val="0"/>
        <shadow val="0"/>
        <u val="none"/>
        <vertAlign val="baseline"/>
        <sz val="12"/>
        <color theme="1"/>
        <name val="Calibri"/>
        <scheme val="minor"/>
      </font>
      <numFmt numFmtId="166" formatCode="00000"/>
      <fill>
        <patternFill patternType="solid">
          <fgColor indexed="64"/>
          <bgColor theme="0" tint="-0.14999847407452621"/>
        </patternFill>
      </fill>
      <border diagonalUp="0" diagonalDown="0">
        <left/>
        <right style="thin">
          <color indexed="64"/>
        </right>
        <top/>
        <bottom/>
        <vertical/>
        <horizontal/>
      </border>
      <protection locked="0" hidden="0"/>
    </dxf>
    <dxf>
      <font>
        <b val="0"/>
        <i val="0"/>
        <strike val="0"/>
        <condense val="0"/>
        <extend val="0"/>
        <outline val="0"/>
        <shadow val="0"/>
        <u val="none"/>
        <vertAlign val="baseline"/>
        <sz val="12"/>
        <color theme="1"/>
        <name val="Calibri"/>
        <scheme val="minor"/>
      </font>
      <numFmt numFmtId="19" formatCode="dd/mm/yyyy"/>
      <fill>
        <patternFill patternType="solid">
          <fgColor indexed="64"/>
          <bgColor theme="0" tint="-0.14999847407452621"/>
        </patternFill>
      </fill>
      <border diagonalUp="0" diagonalDown="0">
        <left/>
        <right style="thin">
          <color indexed="64"/>
        </right>
        <top/>
        <bottom/>
        <vertical/>
        <horizontal/>
      </border>
      <protection locked="0" hidden="0"/>
    </dxf>
    <dxf>
      <font>
        <b val="0"/>
        <i val="0"/>
        <strike val="0"/>
        <condense val="0"/>
        <extend val="0"/>
        <outline val="0"/>
        <shadow val="0"/>
        <u val="none"/>
        <vertAlign val="baseline"/>
        <sz val="12"/>
        <color theme="1"/>
        <name val="Calibri"/>
        <scheme val="minor"/>
      </font>
      <numFmt numFmtId="165" formatCode="[$-F800]dddd\,\ mmmm\ dd\,\ yyyy"/>
      <fill>
        <patternFill patternType="solid">
          <fgColor indexed="64"/>
          <bgColor theme="0" tint="-0.14999847407452621"/>
        </patternFill>
      </fill>
      <border diagonalUp="0" diagonalDown="0">
        <left/>
        <right style="thin">
          <color indexed="64"/>
        </right>
        <top/>
        <bottom/>
        <vertical/>
        <horizontal/>
      </border>
      <protection locked="0" hidden="0"/>
    </dxf>
    <dxf>
      <font>
        <b val="0"/>
        <i val="0"/>
        <strike val="0"/>
        <condense val="0"/>
        <extend val="0"/>
        <outline val="0"/>
        <shadow val="0"/>
        <u val="none"/>
        <vertAlign val="baseline"/>
        <sz val="12"/>
        <color theme="1"/>
        <name val="Calibri"/>
        <scheme val="minor"/>
      </font>
      <numFmt numFmtId="165" formatCode="[$-F800]dddd\,\ mmmm\ dd\,\ yyyy"/>
      <fill>
        <patternFill patternType="solid">
          <fgColor indexed="64"/>
          <bgColor theme="0" tint="-0.14999847407452621"/>
        </patternFill>
      </fill>
      <border diagonalUp="0" diagonalDown="0">
        <left/>
        <right style="thin">
          <color indexed="64"/>
        </right>
        <top/>
        <bottom/>
        <vertical/>
        <horizontal/>
      </border>
      <protection locked="0" hidden="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0" tint="-0.14999847407452621"/>
        </patternFill>
      </fill>
      <border diagonalUp="0" diagonalDown="0">
        <left/>
        <right style="thin">
          <color indexed="64"/>
        </right>
        <top/>
        <bottom/>
        <vertical/>
        <horizontal/>
      </border>
      <protection locked="0" hidden="0"/>
    </dxf>
    <dxf>
      <font>
        <strike val="0"/>
        <outline val="0"/>
        <shadow val="0"/>
        <u val="none"/>
        <vertAlign val="baseline"/>
        <sz val="12"/>
        <color theme="1"/>
        <name val="Calibri"/>
        <scheme val="minor"/>
      </font>
      <numFmt numFmtId="19" formatCode="dd/mm/yyyy"/>
      <fill>
        <patternFill patternType="solid">
          <fgColor indexed="64"/>
          <bgColor theme="0" tint="-0.14999847407452621"/>
        </patternFill>
      </fill>
      <border diagonalUp="0" diagonalDown="0">
        <left/>
        <right style="thin">
          <color indexed="64"/>
        </right>
        <top/>
        <bottom/>
        <vertical/>
        <horizontal/>
      </border>
      <protection locked="0" hidden="0"/>
    </dxf>
    <dxf>
      <font>
        <strike val="0"/>
        <outline val="0"/>
        <shadow val="0"/>
        <u val="none"/>
        <vertAlign val="baseline"/>
        <sz val="12"/>
        <color theme="1"/>
        <name val="Calibri"/>
        <scheme val="minor"/>
      </font>
      <numFmt numFmtId="1" formatCode="0"/>
      <fill>
        <patternFill patternType="solid">
          <fgColor indexed="64"/>
          <bgColor theme="0" tint="-0.14999847407452621"/>
        </patternFill>
      </fill>
      <border diagonalUp="0" diagonalDown="0">
        <left/>
        <right style="thin">
          <color indexed="64"/>
        </right>
        <top/>
        <bottom/>
        <vertical/>
        <horizontal/>
      </border>
      <protection locked="0" hidden="0"/>
    </dxf>
    <dxf>
      <font>
        <b val="0"/>
        <i val="0"/>
        <strike val="0"/>
        <condense val="0"/>
        <extend val="0"/>
        <outline val="0"/>
        <shadow val="0"/>
        <u val="none"/>
        <vertAlign val="baseline"/>
        <sz val="12"/>
        <color theme="1"/>
        <name val="Calibri"/>
        <scheme val="minor"/>
      </font>
      <numFmt numFmtId="1" formatCode="0"/>
      <fill>
        <patternFill patternType="solid">
          <fgColor indexed="64"/>
          <bgColor theme="0" tint="-0.14999847407452621"/>
        </patternFill>
      </fill>
      <border diagonalUp="0" diagonalDown="0">
        <left style="thin">
          <color indexed="64"/>
        </left>
        <right style="thin">
          <color indexed="64"/>
        </right>
        <top/>
        <bottom/>
        <vertical/>
        <horizontal/>
      </border>
      <protection locked="0" hidden="0"/>
    </dxf>
    <dxf>
      <font>
        <strike val="0"/>
        <outline val="0"/>
        <shadow val="0"/>
        <u val="none"/>
        <vertAlign val="baseline"/>
        <sz val="12"/>
        <color theme="1"/>
        <name val="Calibri"/>
        <scheme val="minor"/>
      </font>
      <numFmt numFmtId="1" formatCode="0"/>
      <fill>
        <patternFill patternType="solid">
          <fgColor indexed="64"/>
          <bgColor theme="0" tint="-0.14999847407452621"/>
        </patternFill>
      </fill>
      <border diagonalUp="0" diagonalDown="0">
        <left style="thin">
          <color indexed="64"/>
        </left>
        <right/>
        <top/>
        <bottom/>
        <vertical/>
        <horizontal/>
      </border>
      <protection locked="0" hidden="0"/>
    </dxf>
    <dxf>
      <font>
        <b val="0"/>
        <i val="0"/>
        <strike val="0"/>
        <condense val="0"/>
        <extend val="0"/>
        <outline val="0"/>
        <shadow val="0"/>
        <u val="none"/>
        <vertAlign val="baseline"/>
        <sz val="12"/>
        <color theme="1"/>
        <name val="Calibri"/>
        <scheme val="minor"/>
      </font>
      <numFmt numFmtId="12" formatCode="#,##0.00\ &quot;€&quot;;[Red]\-#,##0.00\ &quot;€&quot;"/>
      <fill>
        <patternFill patternType="solid">
          <fgColor indexed="64"/>
          <bgColor theme="0" tint="-0.249977111117893"/>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Calibri"/>
        <scheme val="minor"/>
      </font>
      <numFmt numFmtId="12" formatCode="#,##0.00\ &quot;€&quot;;[Red]\-#,##0.00\ &quot;€&quot;"/>
      <fill>
        <patternFill patternType="solid">
          <fgColor indexed="64"/>
          <bgColor theme="0" tint="-0.1499984740745262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12" formatCode="#,##0.00\ &quot;€&quot;;[Red]\-#,##0.00\ &quot;€&quot;"/>
      <fill>
        <patternFill patternType="solid">
          <fgColor indexed="64"/>
          <bgColor theme="0" tint="-0.249977111117893"/>
        </patternFill>
      </fill>
      <alignment horizontal="center" vertical="bottom" textRotation="0" wrapText="0" indent="0" justifyLastLine="0" shrinkToFit="0" readingOrder="0"/>
      <border diagonalUp="0" diagonalDown="0">
        <left/>
        <right style="thin">
          <color indexed="64"/>
        </right>
        <top/>
        <bottom/>
        <vertical/>
        <horizontal/>
      </border>
      <protection locked="1" hidden="0"/>
    </dxf>
    <dxf>
      <font>
        <b val="0"/>
        <i val="0"/>
        <strike val="0"/>
        <condense val="0"/>
        <extend val="0"/>
        <outline val="0"/>
        <shadow val="0"/>
        <u val="none"/>
        <vertAlign val="baseline"/>
        <sz val="12"/>
        <color theme="1"/>
        <name val="Calibri"/>
        <scheme val="minor"/>
      </font>
      <numFmt numFmtId="12" formatCode="#,##0.00\ &quot;€&quot;;[Red]\-#,##0.00\ &quot;€&quot;"/>
      <fill>
        <patternFill patternType="solid">
          <fgColor indexed="64"/>
          <bgColor theme="0" tint="-0.14999847407452621"/>
        </patternFill>
      </fill>
      <alignment horizontal="center" vertical="bottom"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2"/>
        <color theme="1"/>
        <name val="Calibri"/>
        <scheme val="minor"/>
      </font>
      <numFmt numFmtId="30" formatCode="@"/>
      <protection locked="0" hidden="0"/>
    </dxf>
    <dxf>
      <font>
        <b val="0"/>
        <i val="0"/>
        <strike val="0"/>
        <condense val="0"/>
        <extend val="0"/>
        <outline val="0"/>
        <shadow val="0"/>
        <u val="none"/>
        <vertAlign val="baseline"/>
        <sz val="12"/>
        <color theme="1"/>
        <name val="Calibri"/>
        <scheme val="minor"/>
      </font>
      <numFmt numFmtId="167" formatCode="0000000"/>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numFmt numFmtId="19" formatCode="dd/mm/yyyy"/>
      <protection locked="0" hidden="0"/>
    </dxf>
    <dxf>
      <font>
        <strike val="0"/>
        <outline val="0"/>
        <shadow val="0"/>
        <u val="none"/>
        <vertAlign val="baseline"/>
        <sz val="12"/>
        <color theme="1"/>
        <name val="Calibri"/>
        <scheme val="minor"/>
      </font>
      <numFmt numFmtId="19" formatCode="dd/mm/yyyy"/>
      <protection locked="0" hidden="0"/>
    </dxf>
    <dxf>
      <font>
        <strike val="0"/>
        <outline val="0"/>
        <shadow val="0"/>
        <u val="none"/>
        <vertAlign val="baseline"/>
        <sz val="12"/>
        <color theme="1"/>
        <name val="Calibri"/>
        <scheme val="minor"/>
      </font>
      <numFmt numFmtId="12" formatCode="#,##0.00\ &quot;€&quot;;[Red]\-#,##0.00\ &quot;€&quo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b val="0"/>
        <i val="0"/>
        <strike val="0"/>
        <condense val="0"/>
        <extend val="0"/>
        <outline val="0"/>
        <shadow val="0"/>
        <u val="none"/>
        <vertAlign val="baseline"/>
        <sz val="12"/>
        <color theme="1"/>
        <name val="Calibri"/>
        <scheme val="minor"/>
      </font>
      <numFmt numFmtId="19" formatCode="dd/mm/yyyy"/>
      <protection locked="0" hidden="0"/>
    </dxf>
    <dxf>
      <font>
        <b val="0"/>
        <i val="0"/>
        <strike val="0"/>
        <condense val="0"/>
        <extend val="0"/>
        <outline val="0"/>
        <shadow val="0"/>
        <u val="none"/>
        <vertAlign val="baseline"/>
        <sz val="12"/>
        <color theme="1"/>
        <name val="Calibri"/>
        <scheme val="minor"/>
      </font>
      <numFmt numFmtId="164" formatCode="#,##0.00\ &quot;€&quot;"/>
      <protection locked="0" hidden="0"/>
    </dxf>
    <dxf>
      <font>
        <b val="0"/>
        <i val="0"/>
        <strike val="0"/>
        <condense val="0"/>
        <extend val="0"/>
        <outline val="0"/>
        <shadow val="0"/>
        <u val="none"/>
        <vertAlign val="baseline"/>
        <sz val="12"/>
        <color theme="1"/>
        <name val="Calibri"/>
        <scheme val="minor"/>
      </font>
      <numFmt numFmtId="19" formatCode="dd/mm/yyyy"/>
      <protection locked="0" hidden="0"/>
    </dxf>
    <dxf>
      <font>
        <b val="0"/>
        <i val="0"/>
        <strike val="0"/>
        <condense val="0"/>
        <extend val="0"/>
        <outline val="0"/>
        <shadow val="0"/>
        <u val="none"/>
        <vertAlign val="baseline"/>
        <sz val="12"/>
        <color theme="1"/>
        <name val="Calibri"/>
        <scheme val="minor"/>
      </font>
      <numFmt numFmtId="12" formatCode="#,##0.00\ &quot;€&quot;;[Red]\-#,##0.00\ &quot;€&quot;"/>
      <protection locked="0" hidden="0"/>
    </dxf>
    <dxf>
      <font>
        <b/>
        <i val="0"/>
        <strike val="0"/>
        <condense val="0"/>
        <extend val="0"/>
        <outline val="0"/>
        <shadow val="0"/>
        <u val="none"/>
        <vertAlign val="baseline"/>
        <sz val="12"/>
        <color theme="1"/>
        <name val="Calibri"/>
        <scheme val="minor"/>
      </font>
      <numFmt numFmtId="12" formatCode="#,##0.00\ &quot;€&quot;;[Red]\-#,##0.00\ &quot;€&quot;"/>
      <border diagonalUp="0" diagonalDown="0" outline="0">
        <left style="thin">
          <color indexed="64"/>
        </left>
        <right/>
        <top/>
        <bottom/>
      </border>
      <protection locked="1" hidden="0"/>
    </dxf>
    <dxf>
      <font>
        <b val="0"/>
        <i val="0"/>
        <strike val="0"/>
        <condense val="0"/>
        <extend val="0"/>
        <outline val="0"/>
        <shadow val="0"/>
        <u val="none"/>
        <vertAlign val="baseline"/>
        <sz val="12"/>
        <color theme="1"/>
        <name val="Calibri"/>
        <scheme val="minor"/>
      </font>
      <numFmt numFmtId="12" formatCode="#,##0.00\ &quot;€&quot;;[Red]\-#,##0.00\ &quot;€&quot;"/>
      <border diagonalUp="0" diagonalDown="0">
        <left/>
        <right style="thin">
          <color indexed="64"/>
        </right>
        <top/>
        <bottom/>
        <vertical/>
        <horizontal/>
      </border>
      <protection locked="0" hidden="0"/>
    </dxf>
    <dxf>
      <font>
        <strike val="0"/>
        <outline val="0"/>
        <shadow val="0"/>
        <u val="none"/>
        <vertAlign val="baseline"/>
        <sz val="12"/>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numFmt numFmtId="12" formatCode="#,##0.00\ &quot;€&quot;;[Red]\-#,##0.00\ &quot;€&quot;"/>
      <border diagonalUp="0" diagonalDown="0">
        <left/>
        <right style="thin">
          <color indexed="64"/>
        </right>
        <top/>
        <bottom/>
        <vertical/>
        <horizontal/>
      </border>
      <protection locked="0" hidden="0"/>
    </dxf>
    <dxf>
      <font>
        <strike val="0"/>
        <outline val="0"/>
        <shadow val="0"/>
        <u val="none"/>
        <vertAlign val="baseline"/>
        <sz val="12"/>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numFmt numFmtId="12" formatCode="#,##0.00\ &quot;€&quot;;[Red]\-#,##0.00\ &quot;€&quot;"/>
      <border diagonalUp="0" diagonalDown="0">
        <left/>
        <right style="thin">
          <color indexed="64"/>
        </right>
        <top/>
        <bottom/>
        <vertical/>
        <horizontal/>
      </border>
      <protection locked="0" hidden="0"/>
    </dxf>
    <dxf>
      <font>
        <strike val="0"/>
        <outline val="0"/>
        <shadow val="0"/>
        <u val="none"/>
        <vertAlign val="baseline"/>
        <sz val="12"/>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numFmt numFmtId="12" formatCode="#,##0.00\ &quot;€&quot;;[Red]\-#,##0.00\ &quot;€&quot;"/>
      <border diagonalUp="0" diagonalDown="0">
        <left/>
        <right style="thin">
          <color indexed="64"/>
        </right>
        <top/>
        <bottom/>
        <vertical/>
        <horizontal/>
      </border>
      <protection locked="0" hidden="0"/>
    </dxf>
    <dxf>
      <font>
        <strike val="0"/>
        <outline val="0"/>
        <shadow val="0"/>
        <u val="none"/>
        <vertAlign val="baseline"/>
        <sz val="12"/>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numFmt numFmtId="12" formatCode="#,##0.00\ &quot;€&quot;;[Red]\-#,##0.00\ &quot;€&quot;"/>
      <border diagonalUp="0" diagonalDown="0">
        <left/>
        <right style="thin">
          <color indexed="64"/>
        </right>
        <top/>
        <bottom/>
        <vertical/>
        <horizontal/>
      </border>
      <protection locked="0" hidden="0"/>
    </dxf>
    <dxf>
      <font>
        <strike val="0"/>
        <outline val="0"/>
        <shadow val="0"/>
        <u val="none"/>
        <vertAlign val="baseline"/>
        <sz val="12"/>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numFmt numFmtId="12" formatCode="#,##0.00\ &quot;€&quot;;[Red]\-#,##0.00\ &quot;€&quot;"/>
      <border diagonalUp="0" diagonalDown="0">
        <left/>
        <right style="thin">
          <color indexed="64"/>
        </right>
        <top/>
        <bottom/>
        <vertical/>
        <horizontal/>
      </border>
      <protection locked="0" hidden="0"/>
    </dxf>
    <dxf>
      <font>
        <strike val="0"/>
        <outline val="0"/>
        <shadow val="0"/>
        <u val="none"/>
        <vertAlign val="baseline"/>
        <sz val="12"/>
        <color theme="1"/>
        <name val="Calibri"/>
        <scheme val="minor"/>
      </font>
      <alignment horizontal="general" vertical="bottom" textRotation="0" wrapText="1" indent="0" justifyLastLine="0" shrinkToFit="0" readingOrder="0"/>
      <protection locked="0" hidden="0"/>
    </dxf>
    <dxf>
      <font>
        <strike val="0"/>
        <outline val="0"/>
        <shadow val="0"/>
        <u val="none"/>
        <vertAlign val="baseline"/>
        <sz val="12"/>
        <color theme="1"/>
        <name val="Calibri"/>
        <scheme val="minor"/>
      </font>
      <numFmt numFmtId="30" formatCode="@"/>
      <border diagonalUp="0" diagonalDown="0">
        <left/>
        <right style="thin">
          <color indexed="64"/>
        </right>
        <top/>
        <bottom/>
        <vertical/>
        <horizontal/>
      </border>
      <protection locked="0" hidden="0"/>
    </dxf>
    <dxf>
      <font>
        <strike val="0"/>
        <outline val="0"/>
        <shadow val="0"/>
        <u val="none"/>
        <vertAlign val="baseline"/>
        <sz val="12"/>
        <color theme="1"/>
        <name val="Calibri"/>
        <scheme val="minor"/>
      </font>
      <numFmt numFmtId="19" formatCode="dd/mm/yyyy"/>
      <protection locked="0" hidden="0"/>
    </dxf>
    <dxf>
      <font>
        <strike val="0"/>
        <outline val="0"/>
        <shadow val="0"/>
        <u val="none"/>
        <vertAlign val="baseline"/>
        <sz val="12"/>
        <color theme="1"/>
        <name val="Calibri"/>
        <scheme val="minor"/>
      </font>
      <numFmt numFmtId="19" formatCode="dd/mm/yyyy"/>
      <protection locked="0" hidden="0"/>
    </dxf>
    <dxf>
      <font>
        <strike val="0"/>
        <outline val="0"/>
        <shadow val="0"/>
        <u val="none"/>
        <vertAlign val="baseline"/>
        <sz val="12"/>
        <color theme="1"/>
        <name val="Calibri"/>
        <scheme val="minor"/>
      </font>
      <numFmt numFmtId="19" formatCode="dd/mm/yyyy"/>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color theme="1"/>
        <name val="Calibri"/>
        <scheme val="minor"/>
      </font>
      <protection locked="0" hidden="0"/>
    </dxf>
    <dxf>
      <font>
        <b val="0"/>
        <i val="0"/>
        <strike val="0"/>
        <condense val="0"/>
        <extend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1" hidden="0"/>
    </dxf>
    <dxf>
      <font>
        <b val="0"/>
        <i val="0"/>
        <strike val="0"/>
        <condense val="0"/>
        <extend val="0"/>
        <outline val="0"/>
        <shadow val="0"/>
        <u val="none"/>
        <vertAlign val="baseline"/>
        <sz val="12"/>
        <color theme="1"/>
        <name val="Calibri"/>
        <scheme val="minor"/>
      </font>
      <fill>
        <patternFill patternType="solid">
          <fgColor indexed="64"/>
          <bgColor theme="0" tint="-0.14999847407452621"/>
        </patternFill>
      </fill>
      <protection locked="0" hidden="0"/>
    </dxf>
    <dxf>
      <font>
        <strike val="0"/>
        <outline val="0"/>
        <shadow val="0"/>
        <u val="none"/>
        <vertAlign val="baseline"/>
        <sz val="12"/>
        <color theme="1"/>
        <name val="Calibri"/>
        <scheme val="minor"/>
      </font>
      <protection locked="1" hidden="0"/>
    </dxf>
    <dxf>
      <fill>
        <patternFill>
          <bgColor rgb="FF00CCFF"/>
        </patternFill>
      </fill>
    </dxf>
    <dxf>
      <fill>
        <patternFill>
          <bgColor rgb="FF92D050"/>
        </patternFill>
      </fill>
    </dxf>
    <dxf>
      <fill>
        <patternFill>
          <bgColor rgb="FFFFC000"/>
        </patternFill>
      </fill>
    </dxf>
    <dxf>
      <fill>
        <patternFill>
          <bgColor theme="9" tint="0.39994506668294322"/>
        </patternFill>
      </fill>
    </dxf>
    <dxf>
      <fill>
        <patternFill>
          <bgColor rgb="FF92D050"/>
        </patternFill>
      </fill>
    </dxf>
    <dxf>
      <fill>
        <patternFill>
          <bgColor rgb="FF92D050"/>
        </patternFill>
      </fill>
    </dxf>
    <dxf>
      <fill>
        <patternFill>
          <bgColor rgb="FFFFC000"/>
        </patternFill>
      </fill>
    </dxf>
    <dxf>
      <fill>
        <patternFill>
          <bgColor theme="9" tint="0.39994506668294322"/>
        </patternFill>
      </fill>
    </dxf>
  </dxfs>
  <tableStyles count="0" defaultTableStyle="TableStyleMedium2" defaultPivotStyle="PivotStyleLight16"/>
  <colors>
    <mruColors>
      <color rgb="FF00CCFF"/>
      <color rgb="FFFF7C8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nordnungstabelle" displayName="Anordnungstabelle" ref="A3:AV499" totalsRowShown="0" headerRowDxfId="69" dataDxfId="68">
  <autoFilter ref="A3:AV499"/>
  <tableColumns count="48">
    <tableColumn id="1" name="Lfd._x000a_-Nr." dataDxfId="67"/>
    <tableColumn id="2" name="Forderungsart      (Link zu den Erläuterugen)" dataDxfId="66"/>
    <tableColumn id="3" name="Forderungsbezeichnung_x000a_(z.B. KinderG, ElternG, ALG I, UH, UVG…_x000a_Bei Darlehen: Stromschulden, Waschmaschine...)" dataDxfId="65"/>
    <tableColumn id="24" name="Einzahler_x000a_(nicht notwendig wenn es sich _x000a_um den Kunden handelt)" dataDxfId="64"/>
    <tableColumn id="4" name="Rechtsgrundlage_x000a_Nur auswählbar wenn &quot;Forderungsart&quot;_x000a_eingetragen ist" dataDxfId="63"/>
    <tableColumn id="5" name="(Pflichtfeld)_x000a_Datum Bescheid/_x000a_EA/Feststellungs-_x000a_Schreiben" dataDxfId="62"/>
    <tableColumn id="6" name="Zeitraum der_x000a_Erstattung_x000a_von                                  " dataDxfId="61"/>
    <tableColumn id="7" name="bis" dataDxfId="60"/>
    <tableColumn id="8" name="Zahlungsidentifizierung_x000a_(z.B. KG-Nr., WohnG-Nr.)" dataDxfId="59"/>
    <tableColumn id="9" name="Produktkonto 1" dataDxfId="58"/>
    <tableColumn id="10" name="Betrag_x000a_Produkt-_x000a_konto 1" dataDxfId="57" dataCellStyle="Währung"/>
    <tableColumn id="11" name="Produktkonto 2" dataDxfId="56"/>
    <tableColumn id="12" name="Betrag_x000a_Produkt-_x000a_konto 2" dataDxfId="55" dataCellStyle="Währung"/>
    <tableColumn id="13" name="Produktkonto 3" dataDxfId="54"/>
    <tableColumn id="14" name="Betrag_x000a_Produkt-_x000a_konto 3" dataDxfId="53" dataCellStyle="Währung"/>
    <tableColumn id="15" name="Produktkonto 4" dataDxfId="52"/>
    <tableColumn id="16" name="Betrag_x000a_Produkt-_x000a_konto 4" dataDxfId="51" dataCellStyle="Währung"/>
    <tableColumn id="17" name="Produktkonto 5" dataDxfId="50"/>
    <tableColumn id="18" name="Betrag_x000a_Produkt-_x000a_konto 5" dataDxfId="49" dataCellStyle="Währung"/>
    <tableColumn id="19" name="Produktkonto 6" dataDxfId="48"/>
    <tableColumn id="20" name="Betrag_x000a_Produkt-_x000a_konto 6" dataDxfId="47" dataCellStyle="Währung"/>
    <tableColumn id="21" name="Gesamtbetrag" dataDxfId="46" dataCellStyle="Währung">
      <calculatedColumnFormula>SUM(K4,M4,O4,Q4,S4,U4)</calculatedColumnFormula>
    </tableColumn>
    <tableColumn id="48" name="Ursprünglicher_x000a_Forderungsbetrag_x000a_(wenn abweichend vom_x000a_Anordnungsbetrag, z.B. bei_x000a_Einbehalt Teilforderung)" dataDxfId="45" dataCellStyle="Währung"/>
    <tableColumn id="38" name="Fälligkeit" dataDxfId="44" dataCellStyle="Währung"/>
    <tableColumn id="23" name="Standort" dataDxfId="43" dataCellStyle="Währung"/>
    <tableColumn id="35" name="aktuelles_x000a_Datum" dataDxfId="42" dataCellStyle="Währung"/>
    <tableColumn id="22" name="Die sachliche und_x000a_rechnerische Richtigkeit _x000a_wird hiermit bestätigt_x000a_(Nachname Sachbearbeiter)" dataDxfId="41"/>
    <tableColumn id="28" name="Raten-_x000a_Zahlung" dataDxfId="40"/>
    <tableColumn id="29" name="Betrag_x000a_Rate" dataDxfId="39"/>
    <tableColumn id="30" name="Beginn_x000a_Raten-_x000a_zahlung" dataDxfId="38"/>
    <tableColumn id="39" name="Antragsdatum_x000a_Ratenzahlung" dataDxfId="37"/>
    <tableColumn id="43" name="Verwahrbuchnrn._x000a_(wenn bekannt)_x000a__x000a_114." dataDxfId="36"/>
    <tableColumn id="45" name="Bemerkungen_x000a_(z.B. Teilbetrag soll an Kunden ausgezahlt werden  _x000a_- und anderes)" dataDxfId="35"/>
    <tableColumn id="26" name="noch offener_x000a_Ratenbetrag" dataDxfId="34"/>
    <tableColumn id="44" name="gezahlte_x000a_Raten" dataDxfId="33">
      <calculatedColumnFormula>IF(OR(Anordnungstabelle[[#This Row],[Raten-
Zahlung]]="Ja",Anordnungstabelle[[#This Row],[Raten-
Zahlung]]="Rücknahme"),Anordnungstabelle[[#This Row],[Gesamtbetrag]]-Anordnungstabelle[[#This Row],[noch offener
Ratenbetrag]],0)</calculatedColumnFormula>
    </tableColumn>
    <tableColumn id="47" name="noch offener_x000a_Restbetrag_x000a_(wenn keine Ratenzahlung vereinbart)" dataDxfId="32"/>
    <tableColumn id="41" name="gezahlte_x000a_Teilbeträge_x000a_(wenn keine Ratenzahlung vereinbart)" dataDxfId="31">
      <calculatedColumnFormula>IF(Anordnungstabelle[[#This Row],[noch offener
Restbetrag
(wenn keine Ratenzahlung vereinbart)]]&gt;0,Anordnungstabelle[[#This Row],[Gesamtbetrag]]-Anordnungstabelle[[#This Row],[noch offener
Restbetrag
(wenn keine Ratenzahlung vereinbart)]],0)</calculatedColumnFormula>
    </tableColumn>
    <tableColumn id="31" name="PK" dataDxfId="30"/>
    <tableColumn id="34" name="AO-Nummer" dataDxfId="29"/>
    <tableColumn id="32" name="Journal" dataDxfId="28"/>
    <tableColumn id="33" name="AO erstellt_x000a_am" dataDxfId="27"/>
    <tableColumn id="37" name="erstellt von_x000a_(Name Mitarbeiter_x000a_Rechenstelle)" dataDxfId="26"/>
    <tableColumn id="25" name="Anordnung_x000a_endgültig_x000a_abgesetzt" dataDxfId="25"/>
    <tableColumn id="27" name="NIS-_x000a_Absetzung" dataDxfId="24"/>
    <tableColumn id="42" name="NIS-Befristung_x000a_bis" dataDxfId="23"/>
    <tableColumn id="46" name="Stundungsnrn." dataDxfId="22"/>
    <tableColumn id="40" name="Bemerkungen" dataDxfId="21"/>
    <tableColumn id="36" name="Forderung _x000a_vollständig_x000a_beglichen" dataDxfId="20"/>
  </tableColumns>
  <tableStyleInfo name="TableStyleMedium2" showFirstColumn="0" showLastColumn="0" showRowStripes="1" showColumnStripes="0"/>
</table>
</file>

<file path=xl/tables/table2.xml><?xml version="1.0" encoding="utf-8"?>
<table xmlns="http://schemas.openxmlformats.org/spreadsheetml/2006/main" id="1" name="Tabelle1" displayName="Tabelle1" ref="A1:I7" totalsRowShown="0" headerRowDxfId="19">
  <autoFilter ref="A1:I7"/>
  <tableColumns count="9">
    <tableColumn id="1" name=" " dataDxfId="18"/>
    <tableColumn id="2" name="Rückf. SGB II-Leistungen_x000a_vom Kunden" dataDxfId="17"/>
    <tableColumn id="3" name="Forderung vom_x000a_Sozialleistungsträger" dataDxfId="16"/>
    <tableColumn id="4" name="Übergang von_x000a_Ansprüchen Unterhalt" dataDxfId="15"/>
    <tableColumn id="5" name="Rückzahlung_x000a_Darlehen" dataDxfId="14"/>
    <tableColumn id="6" name="Rückforderung_x000a_Aktivleistungen" dataDxfId="13"/>
    <tableColumn id="8" name="Rückforderung _x000a_vom Arbeitgeber" dataDxfId="12" dataCellStyle="Währung">
      <calculatedColumnFormula>SUMIFS(Anordnungen!$V:$V,Anordnungen!$B:$B,Vorgaben!$A9,Anordnungen!$AR:$AR,"&lt;&gt;"&amp; "Ja")</calculatedColumnFormula>
    </tableColumn>
    <tableColumn id="9" name="Rückzahlung_x000a_von Sodexo" dataDxfId="11" dataCellStyle="Währung"/>
    <tableColumn id="7" name="Gesamt" dataDxfId="10">
      <calculatedColumnFormula>SUM(B2:F2)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V499"/>
  <sheetViews>
    <sheetView tabSelected="1" zoomScale="115" zoomScaleNormal="115"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RowHeight="15.75" x14ac:dyDescent="0.25"/>
  <cols>
    <col min="1" max="1" width="7.42578125" style="1" customWidth="1"/>
    <col min="2" max="2" width="38.5703125" style="1" customWidth="1"/>
    <col min="3" max="3" width="42.42578125" style="1" customWidth="1"/>
    <col min="4" max="4" width="36.5703125" style="1" customWidth="1"/>
    <col min="5" max="5" width="44.7109375" style="1" customWidth="1"/>
    <col min="6" max="6" width="18.5703125" style="1" bestFit="1" customWidth="1"/>
    <col min="7" max="8" width="13.7109375" style="2" customWidth="1"/>
    <col min="9" max="9" width="24.7109375" style="78" customWidth="1"/>
    <col min="10" max="10" width="30.7109375" style="1" customWidth="1"/>
    <col min="11" max="11" width="11.85546875" style="114" bestFit="1" customWidth="1"/>
    <col min="12" max="12" width="30.7109375" style="1" customWidth="1"/>
    <col min="13" max="13" width="12.5703125" style="114" bestFit="1" customWidth="1"/>
    <col min="14" max="14" width="30.7109375" style="1" customWidth="1"/>
    <col min="15" max="15" width="11.42578125" style="114" customWidth="1"/>
    <col min="16" max="16" width="30.7109375" style="1" customWidth="1"/>
    <col min="17" max="17" width="11.42578125" style="114"/>
    <col min="18" max="18" width="30.7109375" style="1" customWidth="1"/>
    <col min="19" max="19" width="11.7109375" style="114" customWidth="1"/>
    <col min="20" max="20" width="30.7109375" style="1" customWidth="1"/>
    <col min="21" max="21" width="11.7109375" style="114" customWidth="1"/>
    <col min="22" max="22" width="19.7109375" style="10" customWidth="1"/>
    <col min="23" max="23" width="19.7109375" style="162" customWidth="1"/>
    <col min="24" max="24" width="17.5703125" style="70" customWidth="1"/>
    <col min="25" max="25" width="15" style="76" customWidth="1"/>
    <col min="26" max="26" width="18.140625" style="70" customWidth="1"/>
    <col min="27" max="27" width="24.28515625" style="1" customWidth="1"/>
    <col min="28" max="28" width="11.42578125" style="1"/>
    <col min="29" max="29" width="11.42578125" style="104"/>
    <col min="30" max="31" width="15.7109375" style="2" customWidth="1"/>
    <col min="32" max="32" width="19.28515625" style="137" bestFit="1" customWidth="1"/>
    <col min="33" max="33" width="33" style="96" customWidth="1"/>
    <col min="34" max="34" width="16.28515625" style="117" customWidth="1"/>
    <col min="35" max="37" width="16.28515625" style="120" customWidth="1"/>
    <col min="38" max="38" width="14.140625" style="69" customWidth="1"/>
    <col min="39" max="39" width="15.140625" style="66" customWidth="1"/>
    <col min="40" max="40" width="11.42578125" style="11"/>
    <col min="41" max="41" width="17" style="6" customWidth="1"/>
    <col min="42" max="42" width="19.140625" style="12" customWidth="1"/>
    <col min="43" max="43" width="13" style="4" customWidth="1"/>
    <col min="44" max="44" width="12.5703125" style="4" customWidth="1"/>
    <col min="45" max="45" width="19.5703125" style="41" customWidth="1"/>
    <col min="46" max="46" width="16.5703125" style="130" customWidth="1"/>
    <col min="47" max="47" width="46.7109375" style="57" customWidth="1"/>
    <col min="48" max="48" width="14" style="4" bestFit="1" customWidth="1"/>
    <col min="49" max="49" width="11.42578125" style="1" customWidth="1"/>
    <col min="50" max="16384" width="11.42578125" style="1"/>
  </cols>
  <sheetData>
    <row r="1" spans="1:48" s="14" customFormat="1" ht="23.25" customHeight="1" x14ac:dyDescent="0.4">
      <c r="A1" s="168" t="s">
        <v>161</v>
      </c>
      <c r="B1" s="168"/>
      <c r="C1" s="13" t="s">
        <v>281</v>
      </c>
      <c r="D1" s="72" t="s">
        <v>138</v>
      </c>
      <c r="E1" s="13" t="s">
        <v>164</v>
      </c>
      <c r="F1" s="73" t="s">
        <v>139</v>
      </c>
      <c r="G1" s="51" t="s">
        <v>165</v>
      </c>
      <c r="H1" s="74" t="s">
        <v>140</v>
      </c>
      <c r="I1" s="79"/>
      <c r="K1" s="102"/>
      <c r="M1" s="102"/>
      <c r="O1" s="102"/>
      <c r="Q1" s="102"/>
      <c r="S1" s="102"/>
      <c r="U1" s="102"/>
      <c r="V1" s="9"/>
      <c r="W1" s="170" t="s">
        <v>278</v>
      </c>
      <c r="X1" s="170"/>
      <c r="Y1" s="170"/>
      <c r="Z1" s="170"/>
      <c r="AA1" s="170"/>
      <c r="AB1" s="170"/>
      <c r="AC1" s="170"/>
      <c r="AD1" s="170"/>
      <c r="AE1" s="170"/>
      <c r="AF1" s="170"/>
      <c r="AG1" s="94"/>
      <c r="AH1" s="132"/>
      <c r="AI1" s="133"/>
      <c r="AJ1" s="133"/>
      <c r="AK1" s="133"/>
      <c r="AL1" s="133"/>
      <c r="AM1" s="133"/>
      <c r="AN1" s="133"/>
      <c r="AO1" s="133"/>
      <c r="AP1" s="133"/>
      <c r="AQ1" s="133"/>
      <c r="AR1" s="133"/>
      <c r="AS1" s="133"/>
      <c r="AT1" s="133"/>
      <c r="AU1" s="133"/>
      <c r="AV1" s="133"/>
    </row>
    <row r="2" spans="1:48" s="14" customFormat="1" ht="35.25" customHeight="1" x14ac:dyDescent="0.4">
      <c r="A2" s="111"/>
      <c r="B2" s="49" t="s">
        <v>87</v>
      </c>
      <c r="C2" s="50" t="s">
        <v>88</v>
      </c>
      <c r="D2" s="50" t="s">
        <v>272</v>
      </c>
      <c r="E2" s="150" t="s">
        <v>130</v>
      </c>
      <c r="F2" s="160" t="s">
        <v>284</v>
      </c>
      <c r="G2" s="145" t="s">
        <v>217</v>
      </c>
      <c r="H2" s="74" t="s">
        <v>216</v>
      </c>
      <c r="I2" s="79"/>
      <c r="J2" s="163" t="s">
        <v>263</v>
      </c>
      <c r="K2" s="164"/>
      <c r="L2" s="164"/>
      <c r="M2" s="164"/>
      <c r="N2" s="164"/>
      <c r="O2" s="164"/>
      <c r="P2" s="164"/>
      <c r="Q2" s="164"/>
      <c r="R2" s="164"/>
      <c r="S2" s="164"/>
      <c r="T2" s="164"/>
      <c r="U2" s="165"/>
      <c r="V2" s="152"/>
      <c r="W2" s="170"/>
      <c r="X2" s="170"/>
      <c r="Y2" s="170"/>
      <c r="Z2" s="170"/>
      <c r="AA2" s="170"/>
      <c r="AB2" s="170"/>
      <c r="AC2" s="170"/>
      <c r="AD2" s="170"/>
      <c r="AE2" s="170"/>
      <c r="AF2" s="170"/>
      <c r="AG2" s="94"/>
      <c r="AH2" s="166" t="s">
        <v>109</v>
      </c>
      <c r="AI2" s="167"/>
      <c r="AJ2" s="167"/>
      <c r="AK2" s="167"/>
      <c r="AL2" s="63"/>
      <c r="AM2" s="169" t="s">
        <v>31</v>
      </c>
      <c r="AN2" s="169"/>
      <c r="AO2" s="169"/>
      <c r="AP2" s="169"/>
      <c r="AQ2" s="134"/>
      <c r="AR2" s="134"/>
      <c r="AS2" s="134"/>
      <c r="AT2" s="127" t="s">
        <v>85</v>
      </c>
      <c r="AU2" s="39" t="s">
        <v>108</v>
      </c>
      <c r="AV2" s="38"/>
    </row>
    <row r="3" spans="1:48" s="14" customFormat="1" ht="69.75" customHeight="1" x14ac:dyDescent="0.25">
      <c r="A3" s="22" t="s">
        <v>11</v>
      </c>
      <c r="B3" s="141" t="s">
        <v>199</v>
      </c>
      <c r="C3" s="22" t="s">
        <v>174</v>
      </c>
      <c r="D3" s="22" t="s">
        <v>54</v>
      </c>
      <c r="E3" s="22" t="s">
        <v>45</v>
      </c>
      <c r="F3" s="22" t="s">
        <v>200</v>
      </c>
      <c r="G3" s="15" t="s">
        <v>4</v>
      </c>
      <c r="H3" s="16" t="s">
        <v>3</v>
      </c>
      <c r="I3" s="56" t="s">
        <v>55</v>
      </c>
      <c r="J3" s="14" t="s">
        <v>5</v>
      </c>
      <c r="K3" s="113" t="s">
        <v>47</v>
      </c>
      <c r="L3" s="14" t="s">
        <v>6</v>
      </c>
      <c r="M3" s="113" t="s">
        <v>48</v>
      </c>
      <c r="N3" s="14" t="s">
        <v>7</v>
      </c>
      <c r="O3" s="113" t="s">
        <v>49</v>
      </c>
      <c r="P3" s="14" t="s">
        <v>8</v>
      </c>
      <c r="Q3" s="113" t="s">
        <v>50</v>
      </c>
      <c r="R3" s="14" t="s">
        <v>9</v>
      </c>
      <c r="S3" s="113" t="s">
        <v>51</v>
      </c>
      <c r="T3" s="14" t="s">
        <v>10</v>
      </c>
      <c r="U3" s="113" t="s">
        <v>52</v>
      </c>
      <c r="V3" s="10" t="s">
        <v>0</v>
      </c>
      <c r="W3" s="161" t="s">
        <v>293</v>
      </c>
      <c r="X3" s="71" t="s">
        <v>105</v>
      </c>
      <c r="Y3" s="75" t="s">
        <v>43</v>
      </c>
      <c r="Z3" s="77" t="s">
        <v>53</v>
      </c>
      <c r="AA3" s="18" t="s">
        <v>160</v>
      </c>
      <c r="AB3" s="22" t="s">
        <v>25</v>
      </c>
      <c r="AC3" s="103" t="s">
        <v>28</v>
      </c>
      <c r="AD3" s="21" t="s">
        <v>56</v>
      </c>
      <c r="AE3" s="21" t="s">
        <v>173</v>
      </c>
      <c r="AF3" s="136" t="s">
        <v>203</v>
      </c>
      <c r="AG3" s="95" t="s">
        <v>201</v>
      </c>
      <c r="AH3" s="115" t="s">
        <v>158</v>
      </c>
      <c r="AI3" s="142" t="s">
        <v>159</v>
      </c>
      <c r="AJ3" s="118" t="s">
        <v>222</v>
      </c>
      <c r="AK3" s="118" t="s">
        <v>223</v>
      </c>
      <c r="AL3" s="67" t="s">
        <v>30</v>
      </c>
      <c r="AM3" s="64" t="s">
        <v>1</v>
      </c>
      <c r="AN3" s="19" t="s">
        <v>2</v>
      </c>
      <c r="AO3" s="42" t="s">
        <v>29</v>
      </c>
      <c r="AP3" s="40" t="s">
        <v>57</v>
      </c>
      <c r="AQ3" s="17" t="s">
        <v>83</v>
      </c>
      <c r="AR3" s="17" t="s">
        <v>84</v>
      </c>
      <c r="AS3" s="42" t="s">
        <v>194</v>
      </c>
      <c r="AT3" s="128" t="s">
        <v>204</v>
      </c>
      <c r="AU3" s="56" t="s">
        <v>129</v>
      </c>
      <c r="AV3" s="17" t="s">
        <v>86</v>
      </c>
    </row>
    <row r="4" spans="1:48" x14ac:dyDescent="0.25">
      <c r="A4" s="14">
        <v>1</v>
      </c>
      <c r="B4" s="72"/>
      <c r="C4" s="72"/>
      <c r="D4" s="72"/>
      <c r="E4" s="72"/>
      <c r="F4" s="131"/>
      <c r="J4" s="3"/>
      <c r="L4" s="3"/>
      <c r="N4" s="3"/>
      <c r="P4" s="3"/>
      <c r="R4" s="3"/>
      <c r="T4" s="3"/>
      <c r="V4" s="10">
        <f t="shared" ref="V4:V29" si="0">SUM(K4,M4,O4,Q4,S4,U4)</f>
        <v>0</v>
      </c>
      <c r="AA4" s="72"/>
      <c r="AB4" s="72"/>
      <c r="AF4" s="144"/>
      <c r="AH4" s="116"/>
      <c r="AI4" s="143">
        <f>IF(OR(Anordnungstabelle[[#This Row],[Raten-
Zahlung]]="Ja",Anordnungstabelle[[#This Row],[Raten-
Zahlung]]="Rücknahme"),Anordnungstabelle[[#This Row],[Gesamtbetrag]]-Anordnungstabelle[[#This Row],[noch offener
Ratenbetrag]],0)</f>
        <v>0</v>
      </c>
      <c r="AJ4" s="121"/>
      <c r="AK4" s="119">
        <f>IF(Anordnungstabelle[[#This Row],[noch offener
Restbetrag
(wenn keine Ratenzahlung vereinbart)]]&gt;0,Anordnungstabelle[[#This Row],[Gesamtbetrag]]-Anordnungstabelle[[#This Row],[noch offener
Restbetrag
(wenn keine Ratenzahlung vereinbart)]],0)</f>
        <v>0</v>
      </c>
      <c r="AL4" s="68"/>
      <c r="AM4" s="65"/>
      <c r="AN4" s="8"/>
      <c r="AO4" s="5"/>
      <c r="AQ4" s="7"/>
      <c r="AR4" s="7"/>
      <c r="AS4" s="5"/>
      <c r="AT4" s="129"/>
    </row>
    <row r="5" spans="1:48" s="72" customFormat="1" x14ac:dyDescent="0.25">
      <c r="A5" s="14">
        <v>2</v>
      </c>
      <c r="F5" s="131"/>
      <c r="G5" s="2"/>
      <c r="H5" s="2"/>
      <c r="I5" s="78"/>
      <c r="J5" s="3"/>
      <c r="K5" s="114"/>
      <c r="L5" s="3"/>
      <c r="M5" s="114"/>
      <c r="N5" s="3"/>
      <c r="O5" s="114"/>
      <c r="P5" s="3"/>
      <c r="Q5" s="114"/>
      <c r="R5" s="3"/>
      <c r="S5" s="114"/>
      <c r="T5" s="3"/>
      <c r="U5" s="114"/>
      <c r="V5" s="10">
        <f t="shared" si="0"/>
        <v>0</v>
      </c>
      <c r="W5" s="162"/>
      <c r="X5" s="70"/>
      <c r="Y5" s="76"/>
      <c r="Z5" s="70"/>
      <c r="AC5" s="104"/>
      <c r="AD5" s="2"/>
      <c r="AE5" s="2"/>
      <c r="AF5" s="144"/>
      <c r="AG5" s="158"/>
      <c r="AH5" s="116"/>
      <c r="AI5" s="143">
        <f>IF(OR(Anordnungstabelle[[#This Row],[Raten-
Zahlung]]="Ja",Anordnungstabelle[[#This Row],[Raten-
Zahlung]]="Rücknahme"),Anordnungstabelle[[#This Row],[Gesamtbetrag]]-Anordnungstabelle[[#This Row],[noch offener
Ratenbetrag]],0)</f>
        <v>0</v>
      </c>
      <c r="AJ5" s="121"/>
      <c r="AK5" s="119">
        <f>IF(Anordnungstabelle[[#This Row],[noch offener
Restbetrag
(wenn keine Ratenzahlung vereinbart)]]&gt;0,Anordnungstabelle[[#This Row],[Gesamtbetrag]]-Anordnungstabelle[[#This Row],[noch offener
Restbetrag
(wenn keine Ratenzahlung vereinbart)]],0)</f>
        <v>0</v>
      </c>
      <c r="AL5" s="68"/>
      <c r="AM5" s="65"/>
      <c r="AN5" s="8"/>
      <c r="AO5" s="5"/>
      <c r="AP5" s="12"/>
      <c r="AQ5" s="7"/>
      <c r="AR5" s="7"/>
      <c r="AS5" s="5"/>
      <c r="AT5" s="129"/>
      <c r="AU5" s="57"/>
      <c r="AV5" s="4"/>
    </row>
    <row r="6" spans="1:48" s="72" customFormat="1" x14ac:dyDescent="0.25">
      <c r="A6" s="14">
        <v>3</v>
      </c>
      <c r="F6" s="131"/>
      <c r="G6" s="2"/>
      <c r="H6" s="2"/>
      <c r="I6" s="78"/>
      <c r="J6" s="3"/>
      <c r="K6" s="114"/>
      <c r="L6" s="3"/>
      <c r="M6" s="114"/>
      <c r="N6" s="3"/>
      <c r="O6" s="114"/>
      <c r="P6" s="3"/>
      <c r="Q6" s="114"/>
      <c r="R6" s="3"/>
      <c r="S6" s="114"/>
      <c r="T6" s="3"/>
      <c r="U6" s="114"/>
      <c r="V6" s="10">
        <f t="shared" si="0"/>
        <v>0</v>
      </c>
      <c r="W6" s="162"/>
      <c r="X6" s="70"/>
      <c r="Y6" s="76"/>
      <c r="Z6" s="70"/>
      <c r="AC6" s="104"/>
      <c r="AD6" s="2"/>
      <c r="AE6" s="2"/>
      <c r="AF6" s="144"/>
      <c r="AG6" s="96"/>
      <c r="AH6" s="116"/>
      <c r="AI6" s="143">
        <f>IF(OR(Anordnungstabelle[[#This Row],[Raten-
Zahlung]]="Ja",Anordnungstabelle[[#This Row],[Raten-
Zahlung]]="Rücknahme"),Anordnungstabelle[[#This Row],[Gesamtbetrag]]-Anordnungstabelle[[#This Row],[noch offener
Ratenbetrag]],0)</f>
        <v>0</v>
      </c>
      <c r="AJ6" s="121"/>
      <c r="AK6" s="119">
        <f>IF(Anordnungstabelle[[#This Row],[noch offener
Restbetrag
(wenn keine Ratenzahlung vereinbart)]]&gt;0,Anordnungstabelle[[#This Row],[Gesamtbetrag]]-Anordnungstabelle[[#This Row],[noch offener
Restbetrag
(wenn keine Ratenzahlung vereinbart)]],0)</f>
        <v>0</v>
      </c>
      <c r="AL6" s="68"/>
      <c r="AM6" s="65"/>
      <c r="AN6" s="8"/>
      <c r="AO6" s="5"/>
      <c r="AP6" s="12"/>
      <c r="AQ6" s="7"/>
      <c r="AR6" s="7"/>
      <c r="AS6" s="5"/>
      <c r="AT6" s="129"/>
      <c r="AU6" s="57"/>
      <c r="AV6" s="4"/>
    </row>
    <row r="7" spans="1:48" s="72" customFormat="1" x14ac:dyDescent="0.25">
      <c r="A7" s="14">
        <v>4</v>
      </c>
      <c r="F7" s="131"/>
      <c r="G7" s="2"/>
      <c r="H7" s="2"/>
      <c r="I7" s="78"/>
      <c r="J7" s="3"/>
      <c r="K7" s="114"/>
      <c r="L7" s="3"/>
      <c r="M7" s="114"/>
      <c r="N7" s="3"/>
      <c r="O7" s="114"/>
      <c r="P7" s="3"/>
      <c r="Q7" s="114"/>
      <c r="R7" s="3"/>
      <c r="S7" s="114"/>
      <c r="T7" s="3"/>
      <c r="U7" s="114"/>
      <c r="V7" s="10">
        <f t="shared" si="0"/>
        <v>0</v>
      </c>
      <c r="W7" s="162"/>
      <c r="X7" s="70"/>
      <c r="Y7" s="76"/>
      <c r="Z7" s="70"/>
      <c r="AC7" s="104"/>
      <c r="AD7" s="2"/>
      <c r="AE7" s="2"/>
      <c r="AF7" s="144"/>
      <c r="AG7" s="96"/>
      <c r="AH7" s="116"/>
      <c r="AI7" s="143">
        <f>IF(OR(Anordnungstabelle[[#This Row],[Raten-
Zahlung]]="Ja",Anordnungstabelle[[#This Row],[Raten-
Zahlung]]="Rücknahme"),Anordnungstabelle[[#This Row],[Gesamtbetrag]]-Anordnungstabelle[[#This Row],[noch offener
Ratenbetrag]],0)</f>
        <v>0</v>
      </c>
      <c r="AJ7" s="121"/>
      <c r="AK7" s="119">
        <f>IF(Anordnungstabelle[[#This Row],[noch offener
Restbetrag
(wenn keine Ratenzahlung vereinbart)]]&gt;0,Anordnungstabelle[[#This Row],[Gesamtbetrag]]-Anordnungstabelle[[#This Row],[noch offener
Restbetrag
(wenn keine Ratenzahlung vereinbart)]],0)</f>
        <v>0</v>
      </c>
      <c r="AL7" s="68"/>
      <c r="AM7" s="65"/>
      <c r="AN7" s="8"/>
      <c r="AO7" s="5"/>
      <c r="AP7" s="12"/>
      <c r="AQ7" s="7"/>
      <c r="AR7" s="7"/>
      <c r="AS7" s="5"/>
      <c r="AT7" s="129"/>
      <c r="AU7" s="57"/>
      <c r="AV7" s="4"/>
    </row>
    <row r="8" spans="1:48" s="72" customFormat="1" x14ac:dyDescent="0.25">
      <c r="A8" s="14">
        <v>5</v>
      </c>
      <c r="F8" s="131"/>
      <c r="G8" s="2"/>
      <c r="H8" s="2"/>
      <c r="I8" s="78"/>
      <c r="J8" s="3"/>
      <c r="K8" s="114"/>
      <c r="L8" s="3"/>
      <c r="M8" s="114"/>
      <c r="N8" s="3"/>
      <c r="O8" s="114"/>
      <c r="P8" s="3"/>
      <c r="Q8" s="114"/>
      <c r="R8" s="3"/>
      <c r="S8" s="114"/>
      <c r="T8" s="3"/>
      <c r="U8" s="114"/>
      <c r="V8" s="10">
        <f t="shared" si="0"/>
        <v>0</v>
      </c>
      <c r="W8" s="162"/>
      <c r="X8" s="70"/>
      <c r="Y8" s="76"/>
      <c r="Z8" s="70"/>
      <c r="AC8" s="104"/>
      <c r="AD8" s="2"/>
      <c r="AE8" s="2"/>
      <c r="AF8" s="144"/>
      <c r="AG8" s="96"/>
      <c r="AH8" s="116"/>
      <c r="AI8" s="143">
        <f>IF(OR(Anordnungstabelle[[#This Row],[Raten-
Zahlung]]="Ja",Anordnungstabelle[[#This Row],[Raten-
Zahlung]]="Rücknahme"),Anordnungstabelle[[#This Row],[Gesamtbetrag]]-Anordnungstabelle[[#This Row],[noch offener
Ratenbetrag]],0)</f>
        <v>0</v>
      </c>
      <c r="AJ8" s="121"/>
      <c r="AK8" s="119">
        <f>IF(Anordnungstabelle[[#This Row],[noch offener
Restbetrag
(wenn keine Ratenzahlung vereinbart)]]&gt;0,Anordnungstabelle[[#This Row],[Gesamtbetrag]]-Anordnungstabelle[[#This Row],[noch offener
Restbetrag
(wenn keine Ratenzahlung vereinbart)]],0)</f>
        <v>0</v>
      </c>
      <c r="AL8" s="68"/>
      <c r="AM8" s="65"/>
      <c r="AN8" s="8"/>
      <c r="AO8" s="5"/>
      <c r="AP8" s="12"/>
      <c r="AQ8" s="7"/>
      <c r="AR8" s="7"/>
      <c r="AS8" s="5"/>
      <c r="AT8" s="129"/>
      <c r="AU8" s="57"/>
      <c r="AV8" s="4"/>
    </row>
    <row r="9" spans="1:48" s="72" customFormat="1" x14ac:dyDescent="0.25">
      <c r="A9" s="14">
        <v>6</v>
      </c>
      <c r="F9" s="131"/>
      <c r="G9" s="2"/>
      <c r="H9" s="2"/>
      <c r="I9" s="78"/>
      <c r="J9" s="3"/>
      <c r="K9" s="114"/>
      <c r="L9" s="3"/>
      <c r="M9" s="114"/>
      <c r="N9" s="3"/>
      <c r="O9" s="114"/>
      <c r="P9" s="3"/>
      <c r="Q9" s="114"/>
      <c r="R9" s="3"/>
      <c r="S9" s="114"/>
      <c r="T9" s="3"/>
      <c r="U9" s="114"/>
      <c r="V9" s="10">
        <f t="shared" si="0"/>
        <v>0</v>
      </c>
      <c r="W9" s="162"/>
      <c r="X9" s="70"/>
      <c r="Y9" s="76"/>
      <c r="Z9" s="70"/>
      <c r="AC9" s="104"/>
      <c r="AD9" s="2"/>
      <c r="AE9" s="2"/>
      <c r="AF9" s="144"/>
      <c r="AG9" s="96"/>
      <c r="AH9" s="116"/>
      <c r="AI9" s="143">
        <f>IF(OR(Anordnungstabelle[[#This Row],[Raten-
Zahlung]]="Ja",Anordnungstabelle[[#This Row],[Raten-
Zahlung]]="Rücknahme"),Anordnungstabelle[[#This Row],[Gesamtbetrag]]-Anordnungstabelle[[#This Row],[noch offener
Ratenbetrag]],0)</f>
        <v>0</v>
      </c>
      <c r="AJ9" s="121"/>
      <c r="AK9" s="119">
        <f>IF(Anordnungstabelle[[#This Row],[noch offener
Restbetrag
(wenn keine Ratenzahlung vereinbart)]]&gt;0,Anordnungstabelle[[#This Row],[Gesamtbetrag]]-Anordnungstabelle[[#This Row],[noch offener
Restbetrag
(wenn keine Ratenzahlung vereinbart)]],0)</f>
        <v>0</v>
      </c>
      <c r="AL9" s="68"/>
      <c r="AM9" s="65"/>
      <c r="AN9" s="8"/>
      <c r="AO9" s="5"/>
      <c r="AP9" s="12"/>
      <c r="AQ9" s="7"/>
      <c r="AR9" s="7"/>
      <c r="AS9" s="5"/>
      <c r="AT9" s="129"/>
      <c r="AU9" s="57"/>
      <c r="AV9" s="4"/>
    </row>
    <row r="10" spans="1:48" s="72" customFormat="1" x14ac:dyDescent="0.25">
      <c r="A10" s="14">
        <v>7</v>
      </c>
      <c r="F10" s="131"/>
      <c r="G10" s="2"/>
      <c r="H10" s="2"/>
      <c r="I10" s="78"/>
      <c r="J10" s="3"/>
      <c r="K10" s="114"/>
      <c r="L10" s="3"/>
      <c r="M10" s="114"/>
      <c r="N10" s="3"/>
      <c r="O10" s="114"/>
      <c r="P10" s="3"/>
      <c r="Q10" s="114"/>
      <c r="R10" s="3"/>
      <c r="S10" s="114"/>
      <c r="T10" s="3"/>
      <c r="U10" s="114"/>
      <c r="V10" s="10">
        <f t="shared" si="0"/>
        <v>0</v>
      </c>
      <c r="W10" s="162"/>
      <c r="X10" s="70"/>
      <c r="Y10" s="76"/>
      <c r="Z10" s="70"/>
      <c r="AC10" s="104"/>
      <c r="AD10" s="2"/>
      <c r="AE10" s="2"/>
      <c r="AF10" s="144"/>
      <c r="AG10" s="96"/>
      <c r="AH10" s="116"/>
      <c r="AI10" s="143">
        <f>IF(OR(Anordnungstabelle[[#This Row],[Raten-
Zahlung]]="Ja",Anordnungstabelle[[#This Row],[Raten-
Zahlung]]="Rücknahme"),Anordnungstabelle[[#This Row],[Gesamtbetrag]]-Anordnungstabelle[[#This Row],[noch offener
Ratenbetrag]],0)</f>
        <v>0</v>
      </c>
      <c r="AJ10" s="121"/>
      <c r="AK10" s="119">
        <f>IF(Anordnungstabelle[[#This Row],[noch offener
Restbetrag
(wenn keine Ratenzahlung vereinbart)]]&gt;0,Anordnungstabelle[[#This Row],[Gesamtbetrag]]-Anordnungstabelle[[#This Row],[noch offener
Restbetrag
(wenn keine Ratenzahlung vereinbart)]],0)</f>
        <v>0</v>
      </c>
      <c r="AL10" s="68"/>
      <c r="AM10" s="65"/>
      <c r="AN10" s="8"/>
      <c r="AO10" s="5"/>
      <c r="AP10" s="12"/>
      <c r="AQ10" s="7"/>
      <c r="AR10" s="7"/>
      <c r="AS10" s="5"/>
      <c r="AT10" s="129"/>
      <c r="AU10" s="57"/>
      <c r="AV10" s="4"/>
    </row>
    <row r="11" spans="1:48" s="72" customFormat="1" x14ac:dyDescent="0.25">
      <c r="A11" s="14">
        <v>8</v>
      </c>
      <c r="F11" s="131"/>
      <c r="G11" s="2"/>
      <c r="H11" s="2"/>
      <c r="I11" s="78"/>
      <c r="J11" s="3"/>
      <c r="K11" s="114"/>
      <c r="L11" s="3"/>
      <c r="M11" s="114"/>
      <c r="N11" s="3"/>
      <c r="O11" s="114"/>
      <c r="P11" s="3"/>
      <c r="Q11" s="114"/>
      <c r="R11" s="3"/>
      <c r="S11" s="114"/>
      <c r="T11" s="3"/>
      <c r="U11" s="114"/>
      <c r="V11" s="10">
        <f t="shared" si="0"/>
        <v>0</v>
      </c>
      <c r="W11" s="162"/>
      <c r="X11" s="70"/>
      <c r="Y11" s="76"/>
      <c r="Z11" s="70"/>
      <c r="AC11" s="104"/>
      <c r="AD11" s="2"/>
      <c r="AE11" s="2"/>
      <c r="AF11" s="144"/>
      <c r="AG11" s="96"/>
      <c r="AH11" s="116"/>
      <c r="AI11" s="143">
        <f>IF(OR(Anordnungstabelle[[#This Row],[Raten-
Zahlung]]="Ja",Anordnungstabelle[[#This Row],[Raten-
Zahlung]]="Rücknahme"),Anordnungstabelle[[#This Row],[Gesamtbetrag]]-Anordnungstabelle[[#This Row],[noch offener
Ratenbetrag]],0)</f>
        <v>0</v>
      </c>
      <c r="AJ11" s="121"/>
      <c r="AK11" s="119">
        <f>IF(Anordnungstabelle[[#This Row],[noch offener
Restbetrag
(wenn keine Ratenzahlung vereinbart)]]&gt;0,Anordnungstabelle[[#This Row],[Gesamtbetrag]]-Anordnungstabelle[[#This Row],[noch offener
Restbetrag
(wenn keine Ratenzahlung vereinbart)]],0)</f>
        <v>0</v>
      </c>
      <c r="AL11" s="68"/>
      <c r="AM11" s="65"/>
      <c r="AN11" s="8"/>
      <c r="AO11" s="5"/>
      <c r="AP11" s="12"/>
      <c r="AQ11" s="7"/>
      <c r="AR11" s="7"/>
      <c r="AS11" s="5"/>
      <c r="AT11" s="129"/>
      <c r="AU11" s="57"/>
      <c r="AV11" s="4"/>
    </row>
    <row r="12" spans="1:48" s="72" customFormat="1" x14ac:dyDescent="0.25">
      <c r="A12" s="14">
        <v>9</v>
      </c>
      <c r="F12" s="131"/>
      <c r="G12" s="2"/>
      <c r="H12" s="2"/>
      <c r="I12" s="78"/>
      <c r="J12" s="3"/>
      <c r="K12" s="114"/>
      <c r="L12" s="3"/>
      <c r="M12" s="114"/>
      <c r="N12" s="3"/>
      <c r="O12" s="114"/>
      <c r="P12" s="3"/>
      <c r="Q12" s="114"/>
      <c r="R12" s="3"/>
      <c r="S12" s="114"/>
      <c r="T12" s="3"/>
      <c r="U12" s="114"/>
      <c r="V12" s="10">
        <f t="shared" si="0"/>
        <v>0</v>
      </c>
      <c r="W12" s="162"/>
      <c r="X12" s="70"/>
      <c r="Y12" s="76"/>
      <c r="Z12" s="70"/>
      <c r="AC12" s="104"/>
      <c r="AD12" s="2"/>
      <c r="AE12" s="2"/>
      <c r="AF12" s="144"/>
      <c r="AG12" s="96"/>
      <c r="AH12" s="116"/>
      <c r="AI12" s="143">
        <f>IF(OR(Anordnungstabelle[[#This Row],[Raten-
Zahlung]]="Ja",Anordnungstabelle[[#This Row],[Raten-
Zahlung]]="Rücknahme"),Anordnungstabelle[[#This Row],[Gesamtbetrag]]-Anordnungstabelle[[#This Row],[noch offener
Ratenbetrag]],0)</f>
        <v>0</v>
      </c>
      <c r="AJ12" s="121"/>
      <c r="AK12" s="119">
        <f>IF(Anordnungstabelle[[#This Row],[noch offener
Restbetrag
(wenn keine Ratenzahlung vereinbart)]]&gt;0,Anordnungstabelle[[#This Row],[Gesamtbetrag]]-Anordnungstabelle[[#This Row],[noch offener
Restbetrag
(wenn keine Ratenzahlung vereinbart)]],0)</f>
        <v>0</v>
      </c>
      <c r="AL12" s="68"/>
      <c r="AM12" s="65"/>
      <c r="AN12" s="8"/>
      <c r="AO12" s="5"/>
      <c r="AP12" s="12"/>
      <c r="AQ12" s="7"/>
      <c r="AR12" s="7"/>
      <c r="AS12" s="5"/>
      <c r="AT12" s="129"/>
      <c r="AU12" s="57"/>
      <c r="AV12" s="4"/>
    </row>
    <row r="13" spans="1:48" s="72" customFormat="1" x14ac:dyDescent="0.25">
      <c r="A13" s="14">
        <v>10</v>
      </c>
      <c r="F13" s="131"/>
      <c r="G13" s="2"/>
      <c r="H13" s="2"/>
      <c r="I13" s="78"/>
      <c r="J13" s="3"/>
      <c r="K13" s="114"/>
      <c r="L13" s="3"/>
      <c r="M13" s="114"/>
      <c r="N13" s="3"/>
      <c r="O13" s="114"/>
      <c r="P13" s="3"/>
      <c r="Q13" s="114"/>
      <c r="R13" s="3"/>
      <c r="S13" s="114"/>
      <c r="T13" s="3"/>
      <c r="U13" s="114"/>
      <c r="V13" s="10">
        <f t="shared" si="0"/>
        <v>0</v>
      </c>
      <c r="W13" s="162"/>
      <c r="X13" s="70"/>
      <c r="Y13" s="76"/>
      <c r="Z13" s="70"/>
      <c r="AC13" s="104"/>
      <c r="AD13" s="2"/>
      <c r="AE13" s="2"/>
      <c r="AF13" s="144"/>
      <c r="AG13" s="96"/>
      <c r="AH13" s="116"/>
      <c r="AI13" s="143">
        <f>IF(OR(Anordnungstabelle[[#This Row],[Raten-
Zahlung]]="Ja",Anordnungstabelle[[#This Row],[Raten-
Zahlung]]="Rücknahme"),Anordnungstabelle[[#This Row],[Gesamtbetrag]]-Anordnungstabelle[[#This Row],[noch offener
Ratenbetrag]],0)</f>
        <v>0</v>
      </c>
      <c r="AJ13" s="121"/>
      <c r="AK13" s="119">
        <f>IF(Anordnungstabelle[[#This Row],[noch offener
Restbetrag
(wenn keine Ratenzahlung vereinbart)]]&gt;0,Anordnungstabelle[[#This Row],[Gesamtbetrag]]-Anordnungstabelle[[#This Row],[noch offener
Restbetrag
(wenn keine Ratenzahlung vereinbart)]],0)</f>
        <v>0</v>
      </c>
      <c r="AL13" s="68"/>
      <c r="AM13" s="65"/>
      <c r="AN13" s="8"/>
      <c r="AO13" s="5"/>
      <c r="AP13" s="12"/>
      <c r="AQ13" s="7"/>
      <c r="AR13" s="7"/>
      <c r="AS13" s="5"/>
      <c r="AT13" s="129"/>
      <c r="AU13" s="57"/>
      <c r="AV13" s="4"/>
    </row>
    <row r="14" spans="1:48" s="72" customFormat="1" x14ac:dyDescent="0.25">
      <c r="A14" s="14">
        <v>11</v>
      </c>
      <c r="F14" s="131"/>
      <c r="G14" s="2"/>
      <c r="H14" s="2"/>
      <c r="I14" s="78"/>
      <c r="J14" s="3"/>
      <c r="K14" s="114"/>
      <c r="L14" s="3"/>
      <c r="M14" s="114"/>
      <c r="N14" s="3"/>
      <c r="O14" s="114"/>
      <c r="P14" s="3"/>
      <c r="Q14" s="114"/>
      <c r="R14" s="3"/>
      <c r="S14" s="114"/>
      <c r="T14" s="3"/>
      <c r="U14" s="114"/>
      <c r="V14" s="10">
        <f t="shared" si="0"/>
        <v>0</v>
      </c>
      <c r="W14" s="162"/>
      <c r="X14" s="70"/>
      <c r="Y14" s="76"/>
      <c r="Z14" s="70"/>
      <c r="AC14" s="104"/>
      <c r="AD14" s="2"/>
      <c r="AE14" s="2"/>
      <c r="AF14" s="144"/>
      <c r="AG14" s="96"/>
      <c r="AH14" s="116"/>
      <c r="AI14" s="143">
        <f>IF(OR(Anordnungstabelle[[#This Row],[Raten-
Zahlung]]="Ja",Anordnungstabelle[[#This Row],[Raten-
Zahlung]]="Rücknahme"),Anordnungstabelle[[#This Row],[Gesamtbetrag]]-Anordnungstabelle[[#This Row],[noch offener
Ratenbetrag]],0)</f>
        <v>0</v>
      </c>
      <c r="AJ14" s="121"/>
      <c r="AK14" s="119">
        <f>IF(Anordnungstabelle[[#This Row],[noch offener
Restbetrag
(wenn keine Ratenzahlung vereinbart)]]&gt;0,Anordnungstabelle[[#This Row],[Gesamtbetrag]]-Anordnungstabelle[[#This Row],[noch offener
Restbetrag
(wenn keine Ratenzahlung vereinbart)]],0)</f>
        <v>0</v>
      </c>
      <c r="AL14" s="68"/>
      <c r="AM14" s="65"/>
      <c r="AN14" s="8"/>
      <c r="AO14" s="5"/>
      <c r="AP14" s="12"/>
      <c r="AQ14" s="7"/>
      <c r="AR14" s="7"/>
      <c r="AS14" s="5"/>
      <c r="AT14" s="129"/>
      <c r="AU14" s="57"/>
      <c r="AV14" s="4"/>
    </row>
    <row r="15" spans="1:48" s="72" customFormat="1" x14ac:dyDescent="0.25">
      <c r="A15" s="14">
        <v>12</v>
      </c>
      <c r="F15" s="131"/>
      <c r="G15" s="2"/>
      <c r="H15" s="2"/>
      <c r="I15" s="78"/>
      <c r="J15" s="3"/>
      <c r="K15" s="114"/>
      <c r="L15" s="3"/>
      <c r="M15" s="114"/>
      <c r="N15" s="3"/>
      <c r="O15" s="114"/>
      <c r="P15" s="3"/>
      <c r="Q15" s="114"/>
      <c r="R15" s="3"/>
      <c r="S15" s="114"/>
      <c r="T15" s="3"/>
      <c r="U15" s="114"/>
      <c r="V15" s="10">
        <f t="shared" si="0"/>
        <v>0</v>
      </c>
      <c r="W15" s="162"/>
      <c r="X15" s="70"/>
      <c r="Y15" s="76"/>
      <c r="Z15" s="70"/>
      <c r="AC15" s="104"/>
      <c r="AD15" s="2"/>
      <c r="AE15" s="2"/>
      <c r="AF15" s="144"/>
      <c r="AG15" s="96"/>
      <c r="AH15" s="116"/>
      <c r="AI15" s="143">
        <f>IF(OR(Anordnungstabelle[[#This Row],[Raten-
Zahlung]]="Ja",Anordnungstabelle[[#This Row],[Raten-
Zahlung]]="Rücknahme"),Anordnungstabelle[[#This Row],[Gesamtbetrag]]-Anordnungstabelle[[#This Row],[noch offener
Ratenbetrag]],0)</f>
        <v>0</v>
      </c>
      <c r="AJ15" s="121"/>
      <c r="AK15" s="119">
        <f>IF(Anordnungstabelle[[#This Row],[noch offener
Restbetrag
(wenn keine Ratenzahlung vereinbart)]]&gt;0,Anordnungstabelle[[#This Row],[Gesamtbetrag]]-Anordnungstabelle[[#This Row],[noch offener
Restbetrag
(wenn keine Ratenzahlung vereinbart)]],0)</f>
        <v>0</v>
      </c>
      <c r="AL15" s="68"/>
      <c r="AM15" s="65"/>
      <c r="AN15" s="8"/>
      <c r="AO15" s="5"/>
      <c r="AP15" s="12"/>
      <c r="AQ15" s="7"/>
      <c r="AR15" s="7"/>
      <c r="AS15" s="5"/>
      <c r="AT15" s="129"/>
      <c r="AU15" s="57"/>
      <c r="AV15" s="4"/>
    </row>
    <row r="16" spans="1:48" s="72" customFormat="1" x14ac:dyDescent="0.25">
      <c r="A16" s="14">
        <v>13</v>
      </c>
      <c r="F16" s="131"/>
      <c r="G16" s="2"/>
      <c r="H16" s="2"/>
      <c r="I16" s="78"/>
      <c r="J16" s="3"/>
      <c r="K16" s="114"/>
      <c r="L16" s="3"/>
      <c r="M16" s="114"/>
      <c r="N16" s="3"/>
      <c r="O16" s="114"/>
      <c r="P16" s="3"/>
      <c r="Q16" s="114"/>
      <c r="R16" s="3"/>
      <c r="S16" s="114"/>
      <c r="T16" s="3"/>
      <c r="U16" s="114"/>
      <c r="V16" s="10">
        <f t="shared" si="0"/>
        <v>0</v>
      </c>
      <c r="W16" s="162"/>
      <c r="X16" s="70"/>
      <c r="Y16" s="76"/>
      <c r="Z16" s="70"/>
      <c r="AC16" s="104"/>
      <c r="AD16" s="2"/>
      <c r="AE16" s="2"/>
      <c r="AF16" s="144"/>
      <c r="AG16" s="96"/>
      <c r="AH16" s="116"/>
      <c r="AI16" s="143">
        <f>IF(OR(Anordnungstabelle[[#This Row],[Raten-
Zahlung]]="Ja",Anordnungstabelle[[#This Row],[Raten-
Zahlung]]="Rücknahme"),Anordnungstabelle[[#This Row],[Gesamtbetrag]]-Anordnungstabelle[[#This Row],[noch offener
Ratenbetrag]],0)</f>
        <v>0</v>
      </c>
      <c r="AJ16" s="121"/>
      <c r="AK16" s="119">
        <f>IF(Anordnungstabelle[[#This Row],[noch offener
Restbetrag
(wenn keine Ratenzahlung vereinbart)]]&gt;0,Anordnungstabelle[[#This Row],[Gesamtbetrag]]-Anordnungstabelle[[#This Row],[noch offener
Restbetrag
(wenn keine Ratenzahlung vereinbart)]],0)</f>
        <v>0</v>
      </c>
      <c r="AL16" s="68"/>
      <c r="AM16" s="65"/>
      <c r="AN16" s="8"/>
      <c r="AO16" s="5"/>
      <c r="AP16" s="12"/>
      <c r="AQ16" s="7"/>
      <c r="AR16" s="7"/>
      <c r="AS16" s="5"/>
      <c r="AT16" s="129"/>
      <c r="AU16" s="57"/>
      <c r="AV16" s="4"/>
    </row>
    <row r="17" spans="1:48" s="72" customFormat="1" x14ac:dyDescent="0.25">
      <c r="A17" s="14">
        <v>14</v>
      </c>
      <c r="F17" s="131"/>
      <c r="G17" s="2"/>
      <c r="H17" s="2"/>
      <c r="I17" s="78"/>
      <c r="J17" s="3"/>
      <c r="K17" s="114"/>
      <c r="L17" s="3"/>
      <c r="M17" s="114"/>
      <c r="N17" s="3"/>
      <c r="O17" s="114"/>
      <c r="P17" s="3"/>
      <c r="Q17" s="114"/>
      <c r="R17" s="3"/>
      <c r="S17" s="114"/>
      <c r="T17" s="3"/>
      <c r="U17" s="114"/>
      <c r="V17" s="10">
        <f t="shared" si="0"/>
        <v>0</v>
      </c>
      <c r="W17" s="162"/>
      <c r="X17" s="70"/>
      <c r="Y17" s="76"/>
      <c r="Z17" s="70"/>
      <c r="AC17" s="104"/>
      <c r="AD17" s="2"/>
      <c r="AE17" s="2"/>
      <c r="AF17" s="144"/>
      <c r="AG17" s="96"/>
      <c r="AH17" s="116"/>
      <c r="AI17" s="143">
        <f>IF(OR(Anordnungstabelle[[#This Row],[Raten-
Zahlung]]="Ja",Anordnungstabelle[[#This Row],[Raten-
Zahlung]]="Rücknahme"),Anordnungstabelle[[#This Row],[Gesamtbetrag]]-Anordnungstabelle[[#This Row],[noch offener
Ratenbetrag]],0)</f>
        <v>0</v>
      </c>
      <c r="AJ17" s="121"/>
      <c r="AK17" s="119">
        <f>IF(Anordnungstabelle[[#This Row],[noch offener
Restbetrag
(wenn keine Ratenzahlung vereinbart)]]&gt;0,Anordnungstabelle[[#This Row],[Gesamtbetrag]]-Anordnungstabelle[[#This Row],[noch offener
Restbetrag
(wenn keine Ratenzahlung vereinbart)]],0)</f>
        <v>0</v>
      </c>
      <c r="AL17" s="68"/>
      <c r="AM17" s="65"/>
      <c r="AN17" s="8"/>
      <c r="AO17" s="5"/>
      <c r="AP17" s="12"/>
      <c r="AQ17" s="7"/>
      <c r="AR17" s="7"/>
      <c r="AS17" s="5"/>
      <c r="AT17" s="129"/>
      <c r="AU17" s="57"/>
      <c r="AV17" s="4"/>
    </row>
    <row r="18" spans="1:48" s="72" customFormat="1" x14ac:dyDescent="0.25">
      <c r="A18" s="14">
        <v>15</v>
      </c>
      <c r="F18" s="131"/>
      <c r="G18" s="2"/>
      <c r="H18" s="2"/>
      <c r="I18" s="78"/>
      <c r="J18" s="3"/>
      <c r="K18" s="114"/>
      <c r="L18" s="3"/>
      <c r="M18" s="114"/>
      <c r="N18" s="3"/>
      <c r="O18" s="114"/>
      <c r="P18" s="3"/>
      <c r="Q18" s="114"/>
      <c r="R18" s="3"/>
      <c r="S18" s="114"/>
      <c r="T18" s="3"/>
      <c r="U18" s="114"/>
      <c r="V18" s="10">
        <f t="shared" si="0"/>
        <v>0</v>
      </c>
      <c r="W18" s="162"/>
      <c r="X18" s="70"/>
      <c r="Y18" s="76"/>
      <c r="Z18" s="70"/>
      <c r="AC18" s="104"/>
      <c r="AD18" s="2"/>
      <c r="AE18" s="2"/>
      <c r="AF18" s="144"/>
      <c r="AG18" s="96"/>
      <c r="AH18" s="116"/>
      <c r="AI18" s="143">
        <f>IF(OR(Anordnungstabelle[[#This Row],[Raten-
Zahlung]]="Ja",Anordnungstabelle[[#This Row],[Raten-
Zahlung]]="Rücknahme"),Anordnungstabelle[[#This Row],[Gesamtbetrag]]-Anordnungstabelle[[#This Row],[noch offener
Ratenbetrag]],0)</f>
        <v>0</v>
      </c>
      <c r="AJ18" s="121"/>
      <c r="AK18" s="119">
        <f>IF(Anordnungstabelle[[#This Row],[noch offener
Restbetrag
(wenn keine Ratenzahlung vereinbart)]]&gt;0,Anordnungstabelle[[#This Row],[Gesamtbetrag]]-Anordnungstabelle[[#This Row],[noch offener
Restbetrag
(wenn keine Ratenzahlung vereinbart)]],0)</f>
        <v>0</v>
      </c>
      <c r="AL18" s="68"/>
      <c r="AM18" s="65"/>
      <c r="AN18" s="8"/>
      <c r="AO18" s="5"/>
      <c r="AP18" s="12"/>
      <c r="AQ18" s="7"/>
      <c r="AR18" s="7"/>
      <c r="AS18" s="5"/>
      <c r="AT18" s="129"/>
      <c r="AU18" s="57"/>
      <c r="AV18" s="4"/>
    </row>
    <row r="19" spans="1:48" s="72" customFormat="1" x14ac:dyDescent="0.25">
      <c r="A19" s="14">
        <v>16</v>
      </c>
      <c r="F19" s="131"/>
      <c r="G19" s="2"/>
      <c r="H19" s="2"/>
      <c r="I19" s="78"/>
      <c r="J19" s="3"/>
      <c r="K19" s="114"/>
      <c r="L19" s="3"/>
      <c r="M19" s="114"/>
      <c r="N19" s="3"/>
      <c r="O19" s="114"/>
      <c r="P19" s="3"/>
      <c r="Q19" s="114"/>
      <c r="R19" s="3"/>
      <c r="S19" s="114"/>
      <c r="T19" s="3"/>
      <c r="U19" s="114"/>
      <c r="V19" s="10">
        <f t="shared" si="0"/>
        <v>0</v>
      </c>
      <c r="W19" s="162"/>
      <c r="X19" s="70"/>
      <c r="Y19" s="76"/>
      <c r="Z19" s="70"/>
      <c r="AC19" s="104"/>
      <c r="AD19" s="2"/>
      <c r="AE19" s="2"/>
      <c r="AF19" s="144"/>
      <c r="AG19" s="96"/>
      <c r="AH19" s="116"/>
      <c r="AI19" s="143">
        <f>IF(OR(Anordnungstabelle[[#This Row],[Raten-
Zahlung]]="Ja",Anordnungstabelle[[#This Row],[Raten-
Zahlung]]="Rücknahme"),Anordnungstabelle[[#This Row],[Gesamtbetrag]]-Anordnungstabelle[[#This Row],[noch offener
Ratenbetrag]],0)</f>
        <v>0</v>
      </c>
      <c r="AJ19" s="121"/>
      <c r="AK19" s="119">
        <f>IF(Anordnungstabelle[[#This Row],[noch offener
Restbetrag
(wenn keine Ratenzahlung vereinbart)]]&gt;0,Anordnungstabelle[[#This Row],[Gesamtbetrag]]-Anordnungstabelle[[#This Row],[noch offener
Restbetrag
(wenn keine Ratenzahlung vereinbart)]],0)</f>
        <v>0</v>
      </c>
      <c r="AL19" s="68"/>
      <c r="AM19" s="65"/>
      <c r="AN19" s="8"/>
      <c r="AO19" s="5"/>
      <c r="AP19" s="12"/>
      <c r="AQ19" s="7"/>
      <c r="AR19" s="7"/>
      <c r="AS19" s="5"/>
      <c r="AT19" s="129"/>
      <c r="AU19" s="57"/>
      <c r="AV19" s="4"/>
    </row>
    <row r="20" spans="1:48" s="72" customFormat="1" x14ac:dyDescent="0.25">
      <c r="A20" s="14">
        <v>17</v>
      </c>
      <c r="F20" s="131"/>
      <c r="G20" s="2"/>
      <c r="H20" s="2"/>
      <c r="I20" s="78"/>
      <c r="J20" s="3"/>
      <c r="K20" s="114"/>
      <c r="L20" s="3"/>
      <c r="M20" s="114"/>
      <c r="N20" s="3"/>
      <c r="O20" s="114"/>
      <c r="P20" s="3"/>
      <c r="Q20" s="114"/>
      <c r="R20" s="3"/>
      <c r="S20" s="114"/>
      <c r="T20" s="3"/>
      <c r="U20" s="114"/>
      <c r="V20" s="10">
        <f t="shared" si="0"/>
        <v>0</v>
      </c>
      <c r="W20" s="162"/>
      <c r="X20" s="70"/>
      <c r="Y20" s="76"/>
      <c r="Z20" s="70"/>
      <c r="AC20" s="104"/>
      <c r="AD20" s="2"/>
      <c r="AE20" s="2"/>
      <c r="AF20" s="144"/>
      <c r="AG20" s="96"/>
      <c r="AH20" s="116"/>
      <c r="AI20" s="143">
        <f>IF(OR(Anordnungstabelle[[#This Row],[Raten-
Zahlung]]="Ja",Anordnungstabelle[[#This Row],[Raten-
Zahlung]]="Rücknahme"),Anordnungstabelle[[#This Row],[Gesamtbetrag]]-Anordnungstabelle[[#This Row],[noch offener
Ratenbetrag]],0)</f>
        <v>0</v>
      </c>
      <c r="AJ20" s="121"/>
      <c r="AK20" s="119">
        <f>IF(Anordnungstabelle[[#This Row],[noch offener
Restbetrag
(wenn keine Ratenzahlung vereinbart)]]&gt;0,Anordnungstabelle[[#This Row],[Gesamtbetrag]]-Anordnungstabelle[[#This Row],[noch offener
Restbetrag
(wenn keine Ratenzahlung vereinbart)]],0)</f>
        <v>0</v>
      </c>
      <c r="AL20" s="68"/>
      <c r="AM20" s="65"/>
      <c r="AN20" s="8"/>
      <c r="AO20" s="5"/>
      <c r="AP20" s="12"/>
      <c r="AQ20" s="7"/>
      <c r="AR20" s="7"/>
      <c r="AS20" s="5"/>
      <c r="AT20" s="129"/>
      <c r="AU20" s="57"/>
      <c r="AV20" s="4"/>
    </row>
    <row r="21" spans="1:48" s="72" customFormat="1" x14ac:dyDescent="0.25">
      <c r="A21" s="14">
        <v>18</v>
      </c>
      <c r="F21" s="131"/>
      <c r="G21" s="2"/>
      <c r="H21" s="2"/>
      <c r="I21" s="78"/>
      <c r="J21" s="3"/>
      <c r="K21" s="114"/>
      <c r="L21" s="3"/>
      <c r="M21" s="114"/>
      <c r="N21" s="3"/>
      <c r="O21" s="114"/>
      <c r="P21" s="3"/>
      <c r="Q21" s="114"/>
      <c r="R21" s="3"/>
      <c r="S21" s="114"/>
      <c r="T21" s="3"/>
      <c r="U21" s="114"/>
      <c r="V21" s="10">
        <f t="shared" si="0"/>
        <v>0</v>
      </c>
      <c r="W21" s="162"/>
      <c r="X21" s="70"/>
      <c r="Y21" s="76"/>
      <c r="Z21" s="70"/>
      <c r="AC21" s="104"/>
      <c r="AD21" s="2"/>
      <c r="AE21" s="2"/>
      <c r="AF21" s="144"/>
      <c r="AG21" s="96"/>
      <c r="AH21" s="116"/>
      <c r="AI21" s="143">
        <f>IF(OR(Anordnungstabelle[[#This Row],[Raten-
Zahlung]]="Ja",Anordnungstabelle[[#This Row],[Raten-
Zahlung]]="Rücknahme"),Anordnungstabelle[[#This Row],[Gesamtbetrag]]-Anordnungstabelle[[#This Row],[noch offener
Ratenbetrag]],0)</f>
        <v>0</v>
      </c>
      <c r="AJ21" s="121"/>
      <c r="AK21" s="119">
        <f>IF(Anordnungstabelle[[#This Row],[noch offener
Restbetrag
(wenn keine Ratenzahlung vereinbart)]]&gt;0,Anordnungstabelle[[#This Row],[Gesamtbetrag]]-Anordnungstabelle[[#This Row],[noch offener
Restbetrag
(wenn keine Ratenzahlung vereinbart)]],0)</f>
        <v>0</v>
      </c>
      <c r="AL21" s="68"/>
      <c r="AM21" s="65"/>
      <c r="AN21" s="8"/>
      <c r="AO21" s="5"/>
      <c r="AP21" s="12"/>
      <c r="AQ21" s="7"/>
      <c r="AR21" s="7"/>
      <c r="AS21" s="5"/>
      <c r="AT21" s="129"/>
      <c r="AU21" s="57"/>
      <c r="AV21" s="4"/>
    </row>
    <row r="22" spans="1:48" s="72" customFormat="1" x14ac:dyDescent="0.25">
      <c r="A22" s="14">
        <v>19</v>
      </c>
      <c r="F22" s="131"/>
      <c r="G22" s="2"/>
      <c r="H22" s="2"/>
      <c r="I22" s="78"/>
      <c r="J22" s="3"/>
      <c r="K22" s="114"/>
      <c r="L22" s="3"/>
      <c r="M22" s="114"/>
      <c r="N22" s="3"/>
      <c r="O22" s="114"/>
      <c r="P22" s="3"/>
      <c r="Q22" s="114"/>
      <c r="R22" s="3"/>
      <c r="S22" s="114"/>
      <c r="T22" s="3"/>
      <c r="U22" s="114"/>
      <c r="V22" s="10">
        <f t="shared" si="0"/>
        <v>0</v>
      </c>
      <c r="W22" s="162"/>
      <c r="X22" s="70"/>
      <c r="Y22" s="76"/>
      <c r="Z22" s="70"/>
      <c r="AC22" s="104"/>
      <c r="AD22" s="2"/>
      <c r="AE22" s="2"/>
      <c r="AF22" s="144"/>
      <c r="AG22" s="96"/>
      <c r="AH22" s="116"/>
      <c r="AI22" s="143">
        <f>IF(OR(Anordnungstabelle[[#This Row],[Raten-
Zahlung]]="Ja",Anordnungstabelle[[#This Row],[Raten-
Zahlung]]="Rücknahme"),Anordnungstabelle[[#This Row],[Gesamtbetrag]]-Anordnungstabelle[[#This Row],[noch offener
Ratenbetrag]],0)</f>
        <v>0</v>
      </c>
      <c r="AJ22" s="121"/>
      <c r="AK22" s="119">
        <f>IF(Anordnungstabelle[[#This Row],[noch offener
Restbetrag
(wenn keine Ratenzahlung vereinbart)]]&gt;0,Anordnungstabelle[[#This Row],[Gesamtbetrag]]-Anordnungstabelle[[#This Row],[noch offener
Restbetrag
(wenn keine Ratenzahlung vereinbart)]],0)</f>
        <v>0</v>
      </c>
      <c r="AL22" s="68"/>
      <c r="AM22" s="65"/>
      <c r="AN22" s="8"/>
      <c r="AO22" s="5"/>
      <c r="AP22" s="12"/>
      <c r="AQ22" s="7"/>
      <c r="AR22" s="7"/>
      <c r="AS22" s="5"/>
      <c r="AT22" s="129"/>
      <c r="AU22" s="57"/>
      <c r="AV22" s="4"/>
    </row>
    <row r="23" spans="1:48" s="72" customFormat="1" x14ac:dyDescent="0.25">
      <c r="A23" s="14">
        <v>20</v>
      </c>
      <c r="F23" s="131"/>
      <c r="G23" s="2"/>
      <c r="H23" s="2"/>
      <c r="I23" s="78"/>
      <c r="J23" s="3"/>
      <c r="K23" s="114"/>
      <c r="L23" s="3"/>
      <c r="M23" s="114"/>
      <c r="N23" s="3"/>
      <c r="O23" s="114"/>
      <c r="P23" s="3"/>
      <c r="Q23" s="114"/>
      <c r="R23" s="3"/>
      <c r="S23" s="114"/>
      <c r="T23" s="3"/>
      <c r="U23" s="114"/>
      <c r="V23" s="10">
        <f t="shared" si="0"/>
        <v>0</v>
      </c>
      <c r="W23" s="162"/>
      <c r="X23" s="70"/>
      <c r="Y23" s="76"/>
      <c r="Z23" s="70"/>
      <c r="AC23" s="104"/>
      <c r="AD23" s="2"/>
      <c r="AE23" s="2"/>
      <c r="AF23" s="144"/>
      <c r="AG23" s="96"/>
      <c r="AH23" s="116"/>
      <c r="AI23" s="143">
        <f>IF(OR(Anordnungstabelle[[#This Row],[Raten-
Zahlung]]="Ja",Anordnungstabelle[[#This Row],[Raten-
Zahlung]]="Rücknahme"),Anordnungstabelle[[#This Row],[Gesamtbetrag]]-Anordnungstabelle[[#This Row],[noch offener
Ratenbetrag]],0)</f>
        <v>0</v>
      </c>
      <c r="AJ23" s="121"/>
      <c r="AK23" s="119">
        <f>IF(Anordnungstabelle[[#This Row],[noch offener
Restbetrag
(wenn keine Ratenzahlung vereinbart)]]&gt;0,Anordnungstabelle[[#This Row],[Gesamtbetrag]]-Anordnungstabelle[[#This Row],[noch offener
Restbetrag
(wenn keine Ratenzahlung vereinbart)]],0)</f>
        <v>0</v>
      </c>
      <c r="AL23" s="68"/>
      <c r="AM23" s="65"/>
      <c r="AN23" s="8"/>
      <c r="AO23" s="5"/>
      <c r="AP23" s="12"/>
      <c r="AQ23" s="7"/>
      <c r="AR23" s="7"/>
      <c r="AS23" s="5"/>
      <c r="AT23" s="129"/>
      <c r="AU23" s="57"/>
      <c r="AV23" s="4"/>
    </row>
    <row r="24" spans="1:48" s="72" customFormat="1" x14ac:dyDescent="0.25">
      <c r="A24" s="14">
        <v>21</v>
      </c>
      <c r="F24" s="131"/>
      <c r="G24" s="2"/>
      <c r="H24" s="2"/>
      <c r="I24" s="78"/>
      <c r="J24" s="3"/>
      <c r="K24" s="114"/>
      <c r="L24" s="3"/>
      <c r="M24" s="114"/>
      <c r="N24" s="3"/>
      <c r="O24" s="114"/>
      <c r="P24" s="3"/>
      <c r="Q24" s="114"/>
      <c r="R24" s="3"/>
      <c r="S24" s="114"/>
      <c r="T24" s="3"/>
      <c r="U24" s="114"/>
      <c r="V24" s="10">
        <f t="shared" si="0"/>
        <v>0</v>
      </c>
      <c r="W24" s="162"/>
      <c r="X24" s="70"/>
      <c r="Y24" s="76"/>
      <c r="Z24" s="70"/>
      <c r="AC24" s="104"/>
      <c r="AD24" s="2"/>
      <c r="AE24" s="2"/>
      <c r="AF24" s="144"/>
      <c r="AG24" s="96"/>
      <c r="AH24" s="116"/>
      <c r="AI24" s="143">
        <f>IF(OR(Anordnungstabelle[[#This Row],[Raten-
Zahlung]]="Ja",Anordnungstabelle[[#This Row],[Raten-
Zahlung]]="Rücknahme"),Anordnungstabelle[[#This Row],[Gesamtbetrag]]-Anordnungstabelle[[#This Row],[noch offener
Ratenbetrag]],0)</f>
        <v>0</v>
      </c>
      <c r="AJ24" s="121"/>
      <c r="AK24" s="119">
        <f>IF(Anordnungstabelle[[#This Row],[noch offener
Restbetrag
(wenn keine Ratenzahlung vereinbart)]]&gt;0,Anordnungstabelle[[#This Row],[Gesamtbetrag]]-Anordnungstabelle[[#This Row],[noch offener
Restbetrag
(wenn keine Ratenzahlung vereinbart)]],0)</f>
        <v>0</v>
      </c>
      <c r="AL24" s="68"/>
      <c r="AM24" s="65"/>
      <c r="AN24" s="8"/>
      <c r="AO24" s="5"/>
      <c r="AP24" s="12"/>
      <c r="AQ24" s="7"/>
      <c r="AR24" s="7"/>
      <c r="AS24" s="5"/>
      <c r="AT24" s="129"/>
      <c r="AU24" s="57"/>
      <c r="AV24" s="4"/>
    </row>
    <row r="25" spans="1:48" s="72" customFormat="1" x14ac:dyDescent="0.25">
      <c r="A25" s="14">
        <v>22</v>
      </c>
      <c r="F25" s="131"/>
      <c r="G25" s="2"/>
      <c r="H25" s="2"/>
      <c r="I25" s="78"/>
      <c r="J25" s="3"/>
      <c r="K25" s="114"/>
      <c r="L25" s="3"/>
      <c r="M25" s="114"/>
      <c r="N25" s="3"/>
      <c r="O25" s="114"/>
      <c r="P25" s="3"/>
      <c r="Q25" s="114"/>
      <c r="R25" s="3"/>
      <c r="S25" s="114"/>
      <c r="T25" s="3"/>
      <c r="U25" s="114"/>
      <c r="V25" s="10">
        <f t="shared" si="0"/>
        <v>0</v>
      </c>
      <c r="W25" s="162"/>
      <c r="X25" s="70"/>
      <c r="Y25" s="76"/>
      <c r="Z25" s="70"/>
      <c r="AC25" s="104"/>
      <c r="AD25" s="2"/>
      <c r="AE25" s="2"/>
      <c r="AF25" s="144"/>
      <c r="AG25" s="96"/>
      <c r="AH25" s="116"/>
      <c r="AI25" s="143">
        <f>IF(OR(Anordnungstabelle[[#This Row],[Raten-
Zahlung]]="Ja",Anordnungstabelle[[#This Row],[Raten-
Zahlung]]="Rücknahme"),Anordnungstabelle[[#This Row],[Gesamtbetrag]]-Anordnungstabelle[[#This Row],[noch offener
Ratenbetrag]],0)</f>
        <v>0</v>
      </c>
      <c r="AJ25" s="121"/>
      <c r="AK25" s="119">
        <f>IF(Anordnungstabelle[[#This Row],[noch offener
Restbetrag
(wenn keine Ratenzahlung vereinbart)]]&gt;0,Anordnungstabelle[[#This Row],[Gesamtbetrag]]-Anordnungstabelle[[#This Row],[noch offener
Restbetrag
(wenn keine Ratenzahlung vereinbart)]],0)</f>
        <v>0</v>
      </c>
      <c r="AL25" s="68"/>
      <c r="AM25" s="65"/>
      <c r="AN25" s="8"/>
      <c r="AO25" s="5"/>
      <c r="AP25" s="12"/>
      <c r="AQ25" s="7"/>
      <c r="AR25" s="7"/>
      <c r="AS25" s="5"/>
      <c r="AT25" s="129"/>
      <c r="AU25" s="57"/>
      <c r="AV25" s="4"/>
    </row>
    <row r="26" spans="1:48" s="72" customFormat="1" x14ac:dyDescent="0.25">
      <c r="A26" s="14">
        <v>23</v>
      </c>
      <c r="F26" s="131"/>
      <c r="G26" s="2"/>
      <c r="H26" s="2"/>
      <c r="I26" s="78"/>
      <c r="J26" s="3"/>
      <c r="K26" s="114"/>
      <c r="L26" s="3"/>
      <c r="M26" s="114"/>
      <c r="N26" s="3"/>
      <c r="O26" s="114"/>
      <c r="P26" s="3"/>
      <c r="Q26" s="114"/>
      <c r="R26" s="3"/>
      <c r="S26" s="114"/>
      <c r="T26" s="3"/>
      <c r="U26" s="114"/>
      <c r="V26" s="10">
        <f t="shared" si="0"/>
        <v>0</v>
      </c>
      <c r="W26" s="162"/>
      <c r="X26" s="70"/>
      <c r="Y26" s="76"/>
      <c r="Z26" s="70"/>
      <c r="AC26" s="104"/>
      <c r="AD26" s="2"/>
      <c r="AE26" s="2"/>
      <c r="AF26" s="144"/>
      <c r="AG26" s="96"/>
      <c r="AH26" s="116"/>
      <c r="AI26" s="143">
        <f>IF(OR(Anordnungstabelle[[#This Row],[Raten-
Zahlung]]="Ja",Anordnungstabelle[[#This Row],[Raten-
Zahlung]]="Rücknahme"),Anordnungstabelle[[#This Row],[Gesamtbetrag]]-Anordnungstabelle[[#This Row],[noch offener
Ratenbetrag]],0)</f>
        <v>0</v>
      </c>
      <c r="AJ26" s="121"/>
      <c r="AK26" s="119">
        <f>IF(Anordnungstabelle[[#This Row],[noch offener
Restbetrag
(wenn keine Ratenzahlung vereinbart)]]&gt;0,Anordnungstabelle[[#This Row],[Gesamtbetrag]]-Anordnungstabelle[[#This Row],[noch offener
Restbetrag
(wenn keine Ratenzahlung vereinbart)]],0)</f>
        <v>0</v>
      </c>
      <c r="AL26" s="68"/>
      <c r="AM26" s="65"/>
      <c r="AN26" s="8"/>
      <c r="AO26" s="5"/>
      <c r="AP26" s="12"/>
      <c r="AQ26" s="7"/>
      <c r="AR26" s="7"/>
      <c r="AS26" s="5"/>
      <c r="AT26" s="129"/>
      <c r="AU26" s="57"/>
      <c r="AV26" s="4"/>
    </row>
    <row r="27" spans="1:48" s="72" customFormat="1" x14ac:dyDescent="0.25">
      <c r="A27" s="14">
        <v>24</v>
      </c>
      <c r="F27" s="131"/>
      <c r="G27" s="2"/>
      <c r="H27" s="2"/>
      <c r="I27" s="78"/>
      <c r="J27" s="3"/>
      <c r="K27" s="114"/>
      <c r="L27" s="3"/>
      <c r="M27" s="114"/>
      <c r="N27" s="3"/>
      <c r="O27" s="114"/>
      <c r="P27" s="3"/>
      <c r="Q27" s="114"/>
      <c r="R27" s="3"/>
      <c r="S27" s="114"/>
      <c r="T27" s="3"/>
      <c r="U27" s="114"/>
      <c r="V27" s="10">
        <f t="shared" si="0"/>
        <v>0</v>
      </c>
      <c r="W27" s="162"/>
      <c r="X27" s="70"/>
      <c r="Y27" s="76"/>
      <c r="Z27" s="70"/>
      <c r="AC27" s="104"/>
      <c r="AD27" s="2"/>
      <c r="AE27" s="2"/>
      <c r="AF27" s="144"/>
      <c r="AG27" s="96"/>
      <c r="AH27" s="116"/>
      <c r="AI27" s="143">
        <f>IF(OR(Anordnungstabelle[[#This Row],[Raten-
Zahlung]]="Ja",Anordnungstabelle[[#This Row],[Raten-
Zahlung]]="Rücknahme"),Anordnungstabelle[[#This Row],[Gesamtbetrag]]-Anordnungstabelle[[#This Row],[noch offener
Ratenbetrag]],0)</f>
        <v>0</v>
      </c>
      <c r="AJ27" s="121"/>
      <c r="AK27" s="119">
        <f>IF(Anordnungstabelle[[#This Row],[noch offener
Restbetrag
(wenn keine Ratenzahlung vereinbart)]]&gt;0,Anordnungstabelle[[#This Row],[Gesamtbetrag]]-Anordnungstabelle[[#This Row],[noch offener
Restbetrag
(wenn keine Ratenzahlung vereinbart)]],0)</f>
        <v>0</v>
      </c>
      <c r="AL27" s="68"/>
      <c r="AM27" s="65"/>
      <c r="AN27" s="8"/>
      <c r="AO27" s="5"/>
      <c r="AP27" s="12"/>
      <c r="AQ27" s="7"/>
      <c r="AR27" s="7"/>
      <c r="AS27" s="5"/>
      <c r="AT27" s="129"/>
      <c r="AU27" s="57"/>
      <c r="AV27" s="4"/>
    </row>
    <row r="28" spans="1:48" s="72" customFormat="1" x14ac:dyDescent="0.25">
      <c r="A28" s="14">
        <v>25</v>
      </c>
      <c r="F28" s="131"/>
      <c r="G28" s="2"/>
      <c r="H28" s="2"/>
      <c r="I28" s="78"/>
      <c r="J28" s="3"/>
      <c r="K28" s="114"/>
      <c r="L28" s="3"/>
      <c r="M28" s="114"/>
      <c r="N28" s="3"/>
      <c r="O28" s="114"/>
      <c r="P28" s="3"/>
      <c r="Q28" s="114"/>
      <c r="R28" s="3"/>
      <c r="S28" s="114"/>
      <c r="T28" s="3"/>
      <c r="U28" s="114"/>
      <c r="V28" s="10">
        <f t="shared" si="0"/>
        <v>0</v>
      </c>
      <c r="W28" s="162"/>
      <c r="X28" s="70"/>
      <c r="Y28" s="76"/>
      <c r="Z28" s="70"/>
      <c r="AC28" s="104"/>
      <c r="AD28" s="2"/>
      <c r="AE28" s="2"/>
      <c r="AF28" s="144"/>
      <c r="AG28" s="96"/>
      <c r="AH28" s="116"/>
      <c r="AI28" s="143">
        <f>IF(OR(Anordnungstabelle[[#This Row],[Raten-
Zahlung]]="Ja",Anordnungstabelle[[#This Row],[Raten-
Zahlung]]="Rücknahme"),Anordnungstabelle[[#This Row],[Gesamtbetrag]]-Anordnungstabelle[[#This Row],[noch offener
Ratenbetrag]],0)</f>
        <v>0</v>
      </c>
      <c r="AJ28" s="121"/>
      <c r="AK28" s="119">
        <f>IF(Anordnungstabelle[[#This Row],[noch offener
Restbetrag
(wenn keine Ratenzahlung vereinbart)]]&gt;0,Anordnungstabelle[[#This Row],[Gesamtbetrag]]-Anordnungstabelle[[#This Row],[noch offener
Restbetrag
(wenn keine Ratenzahlung vereinbart)]],0)</f>
        <v>0</v>
      </c>
      <c r="AL28" s="68"/>
      <c r="AM28" s="65"/>
      <c r="AN28" s="8"/>
      <c r="AO28" s="5"/>
      <c r="AP28" s="12"/>
      <c r="AQ28" s="7"/>
      <c r="AR28" s="7"/>
      <c r="AS28" s="5"/>
      <c r="AT28" s="129"/>
      <c r="AU28" s="57"/>
      <c r="AV28" s="4"/>
    </row>
    <row r="29" spans="1:48" s="72" customFormat="1" x14ac:dyDescent="0.25">
      <c r="A29" s="14">
        <v>26</v>
      </c>
      <c r="F29" s="131"/>
      <c r="G29" s="2"/>
      <c r="H29" s="2"/>
      <c r="I29" s="78"/>
      <c r="J29" s="3"/>
      <c r="K29" s="114"/>
      <c r="L29" s="3"/>
      <c r="M29" s="114"/>
      <c r="N29" s="3"/>
      <c r="O29" s="114"/>
      <c r="P29" s="3"/>
      <c r="Q29" s="114"/>
      <c r="R29" s="3"/>
      <c r="S29" s="114"/>
      <c r="T29" s="3"/>
      <c r="U29" s="114"/>
      <c r="V29" s="10">
        <f t="shared" si="0"/>
        <v>0</v>
      </c>
      <c r="W29" s="162"/>
      <c r="X29" s="70"/>
      <c r="Y29" s="76"/>
      <c r="Z29" s="70"/>
      <c r="AC29" s="104"/>
      <c r="AD29" s="2"/>
      <c r="AE29" s="2"/>
      <c r="AF29" s="144"/>
      <c r="AG29" s="96"/>
      <c r="AH29" s="116"/>
      <c r="AI29" s="143">
        <f>IF(OR(Anordnungstabelle[[#This Row],[Raten-
Zahlung]]="Ja",Anordnungstabelle[[#This Row],[Raten-
Zahlung]]="Rücknahme"),Anordnungstabelle[[#This Row],[Gesamtbetrag]]-Anordnungstabelle[[#This Row],[noch offener
Ratenbetrag]],0)</f>
        <v>0</v>
      </c>
      <c r="AJ29" s="121"/>
      <c r="AK29" s="119">
        <f>IF(Anordnungstabelle[[#This Row],[noch offener
Restbetrag
(wenn keine Ratenzahlung vereinbart)]]&gt;0,Anordnungstabelle[[#This Row],[Gesamtbetrag]]-Anordnungstabelle[[#This Row],[noch offener
Restbetrag
(wenn keine Ratenzahlung vereinbart)]],0)</f>
        <v>0</v>
      </c>
      <c r="AL29" s="68"/>
      <c r="AM29" s="65"/>
      <c r="AN29" s="8"/>
      <c r="AO29" s="5"/>
      <c r="AP29" s="12"/>
      <c r="AQ29" s="7"/>
      <c r="AR29" s="7"/>
      <c r="AS29" s="5"/>
      <c r="AT29" s="129"/>
      <c r="AU29" s="57"/>
      <c r="AV29" s="4"/>
    </row>
    <row r="30" spans="1:48" s="72" customFormat="1" x14ac:dyDescent="0.25">
      <c r="A30" s="14">
        <v>27</v>
      </c>
      <c r="F30" s="131"/>
      <c r="G30" s="2"/>
      <c r="H30" s="2"/>
      <c r="I30" s="78"/>
      <c r="J30" s="3"/>
      <c r="K30" s="114"/>
      <c r="L30" s="3"/>
      <c r="M30" s="114"/>
      <c r="N30" s="3"/>
      <c r="O30" s="114"/>
      <c r="P30" s="3"/>
      <c r="Q30" s="114"/>
      <c r="R30" s="3"/>
      <c r="S30" s="114"/>
      <c r="T30" s="3"/>
      <c r="U30" s="114"/>
      <c r="V30" s="10">
        <f t="shared" ref="V30:V31" si="1">SUM(K30,M30,O30,Q30,S30,U30)</f>
        <v>0</v>
      </c>
      <c r="W30" s="162"/>
      <c r="X30" s="70"/>
      <c r="Y30" s="76"/>
      <c r="Z30" s="70"/>
      <c r="AC30" s="104"/>
      <c r="AD30" s="2"/>
      <c r="AE30" s="2"/>
      <c r="AF30" s="144"/>
      <c r="AG30" s="96"/>
      <c r="AH30" s="116"/>
      <c r="AI30" s="143">
        <f>IF(OR(Anordnungstabelle[[#This Row],[Raten-
Zahlung]]="Ja",Anordnungstabelle[[#This Row],[Raten-
Zahlung]]="Rücknahme"),Anordnungstabelle[[#This Row],[Gesamtbetrag]]-Anordnungstabelle[[#This Row],[noch offener
Ratenbetrag]],0)</f>
        <v>0</v>
      </c>
      <c r="AJ30" s="121"/>
      <c r="AK30" s="119">
        <f>IF(Anordnungstabelle[[#This Row],[noch offener
Restbetrag
(wenn keine Ratenzahlung vereinbart)]]&gt;0,Anordnungstabelle[[#This Row],[Gesamtbetrag]]-Anordnungstabelle[[#This Row],[noch offener
Restbetrag
(wenn keine Ratenzahlung vereinbart)]],0)</f>
        <v>0</v>
      </c>
      <c r="AL30" s="68"/>
      <c r="AM30" s="65"/>
      <c r="AN30" s="8"/>
      <c r="AO30" s="5"/>
      <c r="AP30" s="12"/>
      <c r="AQ30" s="7"/>
      <c r="AR30" s="7"/>
      <c r="AS30" s="5"/>
      <c r="AT30" s="129"/>
      <c r="AU30" s="57"/>
      <c r="AV30" s="4"/>
    </row>
    <row r="31" spans="1:48" s="72" customFormat="1" x14ac:dyDescent="0.25">
      <c r="A31" s="14">
        <v>28</v>
      </c>
      <c r="F31" s="131"/>
      <c r="G31" s="2"/>
      <c r="H31" s="2"/>
      <c r="I31" s="78"/>
      <c r="J31" s="3"/>
      <c r="K31" s="114"/>
      <c r="L31" s="3"/>
      <c r="M31" s="114"/>
      <c r="N31" s="3"/>
      <c r="O31" s="114"/>
      <c r="P31" s="3"/>
      <c r="Q31" s="114"/>
      <c r="R31" s="3"/>
      <c r="S31" s="114"/>
      <c r="T31" s="3"/>
      <c r="U31" s="114"/>
      <c r="V31" s="10">
        <f t="shared" si="1"/>
        <v>0</v>
      </c>
      <c r="W31" s="162"/>
      <c r="X31" s="70"/>
      <c r="Y31" s="76"/>
      <c r="Z31" s="70"/>
      <c r="AC31" s="104"/>
      <c r="AD31" s="2"/>
      <c r="AE31" s="2"/>
      <c r="AF31" s="144"/>
      <c r="AG31" s="96"/>
      <c r="AH31" s="116"/>
      <c r="AI31" s="143">
        <f>IF(OR(Anordnungstabelle[[#This Row],[Raten-
Zahlung]]="Ja",Anordnungstabelle[[#This Row],[Raten-
Zahlung]]="Rücknahme"),Anordnungstabelle[[#This Row],[Gesamtbetrag]]-Anordnungstabelle[[#This Row],[noch offener
Ratenbetrag]],0)</f>
        <v>0</v>
      </c>
      <c r="AJ31" s="121"/>
      <c r="AK31" s="119">
        <f>IF(Anordnungstabelle[[#This Row],[noch offener
Restbetrag
(wenn keine Ratenzahlung vereinbart)]]&gt;0,Anordnungstabelle[[#This Row],[Gesamtbetrag]]-Anordnungstabelle[[#This Row],[noch offener
Restbetrag
(wenn keine Ratenzahlung vereinbart)]],0)</f>
        <v>0</v>
      </c>
      <c r="AL31" s="68"/>
      <c r="AM31" s="65"/>
      <c r="AN31" s="8"/>
      <c r="AO31" s="5"/>
      <c r="AP31" s="12"/>
      <c r="AQ31" s="7"/>
      <c r="AR31" s="7"/>
      <c r="AS31" s="5"/>
      <c r="AT31" s="129"/>
      <c r="AU31" s="57"/>
      <c r="AV31" s="4"/>
    </row>
    <row r="32" spans="1:48" s="72" customFormat="1" x14ac:dyDescent="0.25">
      <c r="A32" s="14">
        <v>29</v>
      </c>
      <c r="F32" s="131"/>
      <c r="G32" s="2"/>
      <c r="H32" s="2"/>
      <c r="I32" s="78"/>
      <c r="J32" s="3"/>
      <c r="K32" s="114"/>
      <c r="L32" s="3"/>
      <c r="M32" s="114"/>
      <c r="N32" s="3"/>
      <c r="O32" s="114"/>
      <c r="P32" s="3"/>
      <c r="Q32" s="114"/>
      <c r="R32" s="3"/>
      <c r="S32" s="114"/>
      <c r="T32" s="3"/>
      <c r="U32" s="114"/>
      <c r="V32" s="10">
        <f t="shared" ref="V32:V95" si="2">SUM(K32,M32,O32,Q32,S32,U32)</f>
        <v>0</v>
      </c>
      <c r="W32" s="162"/>
      <c r="X32" s="70"/>
      <c r="Y32" s="76"/>
      <c r="Z32" s="70"/>
      <c r="AC32" s="104"/>
      <c r="AD32" s="2"/>
      <c r="AE32" s="2"/>
      <c r="AF32" s="144"/>
      <c r="AG32" s="96"/>
      <c r="AH32" s="116"/>
      <c r="AI32" s="143">
        <f>IF(OR(Anordnungstabelle[[#This Row],[Raten-
Zahlung]]="Ja",Anordnungstabelle[[#This Row],[Raten-
Zahlung]]="Rücknahme"),Anordnungstabelle[[#This Row],[Gesamtbetrag]]-Anordnungstabelle[[#This Row],[noch offener
Ratenbetrag]],0)</f>
        <v>0</v>
      </c>
      <c r="AJ32" s="121"/>
      <c r="AK32" s="119">
        <f>IF(Anordnungstabelle[[#This Row],[noch offener
Restbetrag
(wenn keine Ratenzahlung vereinbart)]]&gt;0,Anordnungstabelle[[#This Row],[Gesamtbetrag]]-Anordnungstabelle[[#This Row],[noch offener
Restbetrag
(wenn keine Ratenzahlung vereinbart)]],0)</f>
        <v>0</v>
      </c>
      <c r="AL32" s="68"/>
      <c r="AM32" s="65"/>
      <c r="AN32" s="8"/>
      <c r="AO32" s="5"/>
      <c r="AP32" s="12"/>
      <c r="AQ32" s="7"/>
      <c r="AR32" s="7"/>
      <c r="AS32" s="5"/>
      <c r="AT32" s="129"/>
      <c r="AU32" s="57"/>
      <c r="AV32" s="4"/>
    </row>
    <row r="33" spans="1:48" s="72" customFormat="1" x14ac:dyDescent="0.25">
      <c r="A33" s="14">
        <v>30</v>
      </c>
      <c r="F33" s="131"/>
      <c r="G33" s="2"/>
      <c r="H33" s="2"/>
      <c r="I33" s="78"/>
      <c r="J33" s="3"/>
      <c r="K33" s="114"/>
      <c r="L33" s="3"/>
      <c r="M33" s="114"/>
      <c r="N33" s="3"/>
      <c r="O33" s="114"/>
      <c r="P33" s="3"/>
      <c r="Q33" s="114"/>
      <c r="R33" s="3"/>
      <c r="S33" s="114"/>
      <c r="T33" s="3"/>
      <c r="U33" s="114"/>
      <c r="V33" s="10">
        <f t="shared" si="2"/>
        <v>0</v>
      </c>
      <c r="W33" s="162"/>
      <c r="X33" s="70"/>
      <c r="Y33" s="76"/>
      <c r="Z33" s="70"/>
      <c r="AC33" s="104"/>
      <c r="AD33" s="2"/>
      <c r="AE33" s="2"/>
      <c r="AF33" s="144"/>
      <c r="AG33" s="96"/>
      <c r="AH33" s="116"/>
      <c r="AI33" s="143">
        <f>IF(OR(Anordnungstabelle[[#This Row],[Raten-
Zahlung]]="Ja",Anordnungstabelle[[#This Row],[Raten-
Zahlung]]="Rücknahme"),Anordnungstabelle[[#This Row],[Gesamtbetrag]]-Anordnungstabelle[[#This Row],[noch offener
Ratenbetrag]],0)</f>
        <v>0</v>
      </c>
      <c r="AJ33" s="121"/>
      <c r="AK33" s="119">
        <f>IF(Anordnungstabelle[[#This Row],[noch offener
Restbetrag
(wenn keine Ratenzahlung vereinbart)]]&gt;0,Anordnungstabelle[[#This Row],[Gesamtbetrag]]-Anordnungstabelle[[#This Row],[noch offener
Restbetrag
(wenn keine Ratenzahlung vereinbart)]],0)</f>
        <v>0</v>
      </c>
      <c r="AL33" s="68"/>
      <c r="AM33" s="65"/>
      <c r="AN33" s="8"/>
      <c r="AO33" s="5"/>
      <c r="AP33" s="12"/>
      <c r="AQ33" s="7"/>
      <c r="AR33" s="7"/>
      <c r="AS33" s="5"/>
      <c r="AT33" s="129"/>
      <c r="AU33" s="57"/>
      <c r="AV33" s="4"/>
    </row>
    <row r="34" spans="1:48" s="72" customFormat="1" x14ac:dyDescent="0.25">
      <c r="A34" s="14">
        <v>31</v>
      </c>
      <c r="F34" s="131"/>
      <c r="G34" s="2"/>
      <c r="H34" s="2"/>
      <c r="I34" s="78"/>
      <c r="J34" s="3"/>
      <c r="K34" s="114"/>
      <c r="L34" s="3"/>
      <c r="M34" s="114"/>
      <c r="N34" s="3"/>
      <c r="O34" s="114"/>
      <c r="P34" s="3"/>
      <c r="Q34" s="114"/>
      <c r="R34" s="3"/>
      <c r="S34" s="114"/>
      <c r="T34" s="3"/>
      <c r="U34" s="114"/>
      <c r="V34" s="10">
        <f t="shared" si="2"/>
        <v>0</v>
      </c>
      <c r="W34" s="162"/>
      <c r="X34" s="70"/>
      <c r="Y34" s="76"/>
      <c r="Z34" s="70"/>
      <c r="AC34" s="104"/>
      <c r="AD34" s="2"/>
      <c r="AE34" s="2"/>
      <c r="AF34" s="144"/>
      <c r="AG34" s="96"/>
      <c r="AH34" s="116"/>
      <c r="AI34" s="143">
        <f>IF(OR(Anordnungstabelle[[#This Row],[Raten-
Zahlung]]="Ja",Anordnungstabelle[[#This Row],[Raten-
Zahlung]]="Rücknahme"),Anordnungstabelle[[#This Row],[Gesamtbetrag]]-Anordnungstabelle[[#This Row],[noch offener
Ratenbetrag]],0)</f>
        <v>0</v>
      </c>
      <c r="AJ34" s="121"/>
      <c r="AK34" s="119">
        <f>IF(Anordnungstabelle[[#This Row],[noch offener
Restbetrag
(wenn keine Ratenzahlung vereinbart)]]&gt;0,Anordnungstabelle[[#This Row],[Gesamtbetrag]]-Anordnungstabelle[[#This Row],[noch offener
Restbetrag
(wenn keine Ratenzahlung vereinbart)]],0)</f>
        <v>0</v>
      </c>
      <c r="AL34" s="68"/>
      <c r="AM34" s="65"/>
      <c r="AN34" s="8"/>
      <c r="AO34" s="5"/>
      <c r="AP34" s="12"/>
      <c r="AQ34" s="7"/>
      <c r="AR34" s="7"/>
      <c r="AS34" s="5"/>
      <c r="AT34" s="129"/>
      <c r="AU34" s="57"/>
      <c r="AV34" s="4"/>
    </row>
    <row r="35" spans="1:48" s="72" customFormat="1" x14ac:dyDescent="0.25">
      <c r="A35" s="14">
        <v>32</v>
      </c>
      <c r="F35" s="131"/>
      <c r="G35" s="2"/>
      <c r="H35" s="2"/>
      <c r="I35" s="78"/>
      <c r="J35" s="3"/>
      <c r="K35" s="114"/>
      <c r="L35" s="3"/>
      <c r="M35" s="114"/>
      <c r="N35" s="3"/>
      <c r="O35" s="114"/>
      <c r="P35" s="3"/>
      <c r="Q35" s="114"/>
      <c r="R35" s="3"/>
      <c r="S35" s="114"/>
      <c r="T35" s="3"/>
      <c r="U35" s="114"/>
      <c r="V35" s="10">
        <f t="shared" si="2"/>
        <v>0</v>
      </c>
      <c r="W35" s="162"/>
      <c r="X35" s="70"/>
      <c r="Y35" s="76"/>
      <c r="Z35" s="70"/>
      <c r="AC35" s="104"/>
      <c r="AD35" s="2"/>
      <c r="AE35" s="2"/>
      <c r="AF35" s="144"/>
      <c r="AG35" s="96"/>
      <c r="AH35" s="116"/>
      <c r="AI35" s="143">
        <f>IF(OR(Anordnungstabelle[[#This Row],[Raten-
Zahlung]]="Ja",Anordnungstabelle[[#This Row],[Raten-
Zahlung]]="Rücknahme"),Anordnungstabelle[[#This Row],[Gesamtbetrag]]-Anordnungstabelle[[#This Row],[noch offener
Ratenbetrag]],0)</f>
        <v>0</v>
      </c>
      <c r="AJ35" s="121"/>
      <c r="AK35" s="119">
        <f>IF(Anordnungstabelle[[#This Row],[noch offener
Restbetrag
(wenn keine Ratenzahlung vereinbart)]]&gt;0,Anordnungstabelle[[#This Row],[Gesamtbetrag]]-Anordnungstabelle[[#This Row],[noch offener
Restbetrag
(wenn keine Ratenzahlung vereinbart)]],0)</f>
        <v>0</v>
      </c>
      <c r="AL35" s="68"/>
      <c r="AM35" s="65"/>
      <c r="AN35" s="8"/>
      <c r="AO35" s="5"/>
      <c r="AP35" s="12"/>
      <c r="AQ35" s="7"/>
      <c r="AR35" s="7"/>
      <c r="AS35" s="5"/>
      <c r="AT35" s="129"/>
      <c r="AU35" s="57"/>
      <c r="AV35" s="4"/>
    </row>
    <row r="36" spans="1:48" s="72" customFormat="1" x14ac:dyDescent="0.25">
      <c r="A36" s="14">
        <v>33</v>
      </c>
      <c r="F36" s="131"/>
      <c r="G36" s="2"/>
      <c r="H36" s="2"/>
      <c r="I36" s="78"/>
      <c r="J36" s="3"/>
      <c r="K36" s="114"/>
      <c r="L36" s="3"/>
      <c r="M36" s="114"/>
      <c r="N36" s="3"/>
      <c r="O36" s="114"/>
      <c r="P36" s="3"/>
      <c r="Q36" s="114"/>
      <c r="R36" s="3"/>
      <c r="S36" s="114"/>
      <c r="T36" s="3"/>
      <c r="U36" s="114"/>
      <c r="V36" s="10">
        <f t="shared" si="2"/>
        <v>0</v>
      </c>
      <c r="W36" s="162"/>
      <c r="X36" s="70"/>
      <c r="Y36" s="76"/>
      <c r="Z36" s="70"/>
      <c r="AC36" s="104"/>
      <c r="AD36" s="2"/>
      <c r="AE36" s="2"/>
      <c r="AF36" s="144"/>
      <c r="AG36" s="96"/>
      <c r="AH36" s="116"/>
      <c r="AI36" s="143">
        <f>IF(OR(Anordnungstabelle[[#This Row],[Raten-
Zahlung]]="Ja",Anordnungstabelle[[#This Row],[Raten-
Zahlung]]="Rücknahme"),Anordnungstabelle[[#This Row],[Gesamtbetrag]]-Anordnungstabelle[[#This Row],[noch offener
Ratenbetrag]],0)</f>
        <v>0</v>
      </c>
      <c r="AJ36" s="121"/>
      <c r="AK36" s="119">
        <f>IF(Anordnungstabelle[[#This Row],[noch offener
Restbetrag
(wenn keine Ratenzahlung vereinbart)]]&gt;0,Anordnungstabelle[[#This Row],[Gesamtbetrag]]-Anordnungstabelle[[#This Row],[noch offener
Restbetrag
(wenn keine Ratenzahlung vereinbart)]],0)</f>
        <v>0</v>
      </c>
      <c r="AL36" s="68"/>
      <c r="AM36" s="65"/>
      <c r="AN36" s="8"/>
      <c r="AO36" s="5"/>
      <c r="AP36" s="12"/>
      <c r="AQ36" s="7"/>
      <c r="AR36" s="7"/>
      <c r="AS36" s="5"/>
      <c r="AT36" s="129"/>
      <c r="AU36" s="57"/>
      <c r="AV36" s="4"/>
    </row>
    <row r="37" spans="1:48" s="72" customFormat="1" x14ac:dyDescent="0.25">
      <c r="A37" s="14">
        <v>34</v>
      </c>
      <c r="F37" s="131"/>
      <c r="G37" s="2"/>
      <c r="H37" s="2"/>
      <c r="I37" s="78"/>
      <c r="J37" s="3"/>
      <c r="K37" s="114"/>
      <c r="L37" s="3"/>
      <c r="M37" s="114"/>
      <c r="N37" s="3"/>
      <c r="O37" s="114"/>
      <c r="P37" s="3"/>
      <c r="Q37" s="114"/>
      <c r="R37" s="3"/>
      <c r="S37" s="114"/>
      <c r="T37" s="3"/>
      <c r="U37" s="114"/>
      <c r="V37" s="10">
        <f t="shared" si="2"/>
        <v>0</v>
      </c>
      <c r="W37" s="162"/>
      <c r="X37" s="70"/>
      <c r="Y37" s="76"/>
      <c r="Z37" s="70"/>
      <c r="AC37" s="104"/>
      <c r="AD37" s="2"/>
      <c r="AE37" s="2"/>
      <c r="AF37" s="144"/>
      <c r="AG37" s="96"/>
      <c r="AH37" s="116"/>
      <c r="AI37" s="143">
        <f>IF(OR(Anordnungstabelle[[#This Row],[Raten-
Zahlung]]="Ja",Anordnungstabelle[[#This Row],[Raten-
Zahlung]]="Rücknahme"),Anordnungstabelle[[#This Row],[Gesamtbetrag]]-Anordnungstabelle[[#This Row],[noch offener
Ratenbetrag]],0)</f>
        <v>0</v>
      </c>
      <c r="AJ37" s="121"/>
      <c r="AK37" s="119">
        <f>IF(Anordnungstabelle[[#This Row],[noch offener
Restbetrag
(wenn keine Ratenzahlung vereinbart)]]&gt;0,Anordnungstabelle[[#This Row],[Gesamtbetrag]]-Anordnungstabelle[[#This Row],[noch offener
Restbetrag
(wenn keine Ratenzahlung vereinbart)]],0)</f>
        <v>0</v>
      </c>
      <c r="AL37" s="68"/>
      <c r="AM37" s="65"/>
      <c r="AN37" s="8"/>
      <c r="AO37" s="5"/>
      <c r="AP37" s="12"/>
      <c r="AQ37" s="7"/>
      <c r="AR37" s="7"/>
      <c r="AS37" s="5"/>
      <c r="AT37" s="129"/>
      <c r="AU37" s="57"/>
      <c r="AV37" s="4"/>
    </row>
    <row r="38" spans="1:48" s="72" customFormat="1" x14ac:dyDescent="0.25">
      <c r="A38" s="14">
        <v>35</v>
      </c>
      <c r="F38" s="131"/>
      <c r="G38" s="2"/>
      <c r="H38" s="2"/>
      <c r="I38" s="78"/>
      <c r="J38" s="3"/>
      <c r="K38" s="114"/>
      <c r="L38" s="3"/>
      <c r="M38" s="114"/>
      <c r="N38" s="3"/>
      <c r="O38" s="114"/>
      <c r="P38" s="3"/>
      <c r="Q38" s="114"/>
      <c r="R38" s="3"/>
      <c r="S38" s="114"/>
      <c r="T38" s="3"/>
      <c r="U38" s="114"/>
      <c r="V38" s="10">
        <f t="shared" si="2"/>
        <v>0</v>
      </c>
      <c r="W38" s="162"/>
      <c r="X38" s="70"/>
      <c r="Y38" s="76"/>
      <c r="Z38" s="70"/>
      <c r="AC38" s="104"/>
      <c r="AD38" s="2"/>
      <c r="AE38" s="2"/>
      <c r="AF38" s="144"/>
      <c r="AG38" s="96"/>
      <c r="AH38" s="116"/>
      <c r="AI38" s="143">
        <f>IF(OR(Anordnungstabelle[[#This Row],[Raten-
Zahlung]]="Ja",Anordnungstabelle[[#This Row],[Raten-
Zahlung]]="Rücknahme"),Anordnungstabelle[[#This Row],[Gesamtbetrag]]-Anordnungstabelle[[#This Row],[noch offener
Ratenbetrag]],0)</f>
        <v>0</v>
      </c>
      <c r="AJ38" s="121"/>
      <c r="AK38" s="119">
        <f>IF(Anordnungstabelle[[#This Row],[noch offener
Restbetrag
(wenn keine Ratenzahlung vereinbart)]]&gt;0,Anordnungstabelle[[#This Row],[Gesamtbetrag]]-Anordnungstabelle[[#This Row],[noch offener
Restbetrag
(wenn keine Ratenzahlung vereinbart)]],0)</f>
        <v>0</v>
      </c>
      <c r="AL38" s="68"/>
      <c r="AM38" s="65"/>
      <c r="AN38" s="8"/>
      <c r="AO38" s="5"/>
      <c r="AP38" s="12"/>
      <c r="AQ38" s="7"/>
      <c r="AR38" s="7"/>
      <c r="AS38" s="5"/>
      <c r="AT38" s="129"/>
      <c r="AU38" s="57"/>
      <c r="AV38" s="4"/>
    </row>
    <row r="39" spans="1:48" s="72" customFormat="1" x14ac:dyDescent="0.25">
      <c r="A39" s="14">
        <v>36</v>
      </c>
      <c r="F39" s="131"/>
      <c r="G39" s="2"/>
      <c r="H39" s="2"/>
      <c r="I39" s="78"/>
      <c r="J39" s="3"/>
      <c r="K39" s="114"/>
      <c r="L39" s="3"/>
      <c r="M39" s="114"/>
      <c r="N39" s="3"/>
      <c r="O39" s="114"/>
      <c r="P39" s="3"/>
      <c r="Q39" s="114"/>
      <c r="R39" s="3"/>
      <c r="S39" s="114"/>
      <c r="T39" s="3"/>
      <c r="U39" s="114"/>
      <c r="V39" s="10">
        <f t="shared" si="2"/>
        <v>0</v>
      </c>
      <c r="W39" s="162"/>
      <c r="X39" s="70"/>
      <c r="Y39" s="76"/>
      <c r="Z39" s="70"/>
      <c r="AC39" s="104"/>
      <c r="AD39" s="2"/>
      <c r="AE39" s="2"/>
      <c r="AF39" s="144"/>
      <c r="AG39" s="96"/>
      <c r="AH39" s="116"/>
      <c r="AI39" s="143">
        <f>IF(OR(Anordnungstabelle[[#This Row],[Raten-
Zahlung]]="Ja",Anordnungstabelle[[#This Row],[Raten-
Zahlung]]="Rücknahme"),Anordnungstabelle[[#This Row],[Gesamtbetrag]]-Anordnungstabelle[[#This Row],[noch offener
Ratenbetrag]],0)</f>
        <v>0</v>
      </c>
      <c r="AJ39" s="121"/>
      <c r="AK39" s="119">
        <f>IF(Anordnungstabelle[[#This Row],[noch offener
Restbetrag
(wenn keine Ratenzahlung vereinbart)]]&gt;0,Anordnungstabelle[[#This Row],[Gesamtbetrag]]-Anordnungstabelle[[#This Row],[noch offener
Restbetrag
(wenn keine Ratenzahlung vereinbart)]],0)</f>
        <v>0</v>
      </c>
      <c r="AL39" s="68"/>
      <c r="AM39" s="65"/>
      <c r="AN39" s="8"/>
      <c r="AO39" s="5"/>
      <c r="AP39" s="12"/>
      <c r="AQ39" s="7"/>
      <c r="AR39" s="7"/>
      <c r="AS39" s="5"/>
      <c r="AT39" s="129"/>
      <c r="AU39" s="57"/>
      <c r="AV39" s="4"/>
    </row>
    <row r="40" spans="1:48" s="72" customFormat="1" x14ac:dyDescent="0.25">
      <c r="A40" s="14">
        <v>37</v>
      </c>
      <c r="F40" s="131"/>
      <c r="G40" s="2"/>
      <c r="H40" s="2"/>
      <c r="I40" s="78"/>
      <c r="J40" s="3"/>
      <c r="K40" s="114"/>
      <c r="L40" s="3"/>
      <c r="M40" s="114"/>
      <c r="N40" s="3"/>
      <c r="O40" s="114"/>
      <c r="P40" s="3"/>
      <c r="Q40" s="114"/>
      <c r="R40" s="3"/>
      <c r="S40" s="114"/>
      <c r="T40" s="3"/>
      <c r="U40" s="114"/>
      <c r="V40" s="10">
        <f t="shared" si="2"/>
        <v>0</v>
      </c>
      <c r="W40" s="162"/>
      <c r="X40" s="70"/>
      <c r="Y40" s="76"/>
      <c r="Z40" s="70"/>
      <c r="AC40" s="104"/>
      <c r="AD40" s="2"/>
      <c r="AE40" s="2"/>
      <c r="AF40" s="144"/>
      <c r="AG40" s="96"/>
      <c r="AH40" s="116"/>
      <c r="AI40" s="143">
        <f>IF(OR(Anordnungstabelle[[#This Row],[Raten-
Zahlung]]="Ja",Anordnungstabelle[[#This Row],[Raten-
Zahlung]]="Rücknahme"),Anordnungstabelle[[#This Row],[Gesamtbetrag]]-Anordnungstabelle[[#This Row],[noch offener
Ratenbetrag]],0)</f>
        <v>0</v>
      </c>
      <c r="AJ40" s="121"/>
      <c r="AK40" s="119">
        <f>IF(Anordnungstabelle[[#This Row],[noch offener
Restbetrag
(wenn keine Ratenzahlung vereinbart)]]&gt;0,Anordnungstabelle[[#This Row],[Gesamtbetrag]]-Anordnungstabelle[[#This Row],[noch offener
Restbetrag
(wenn keine Ratenzahlung vereinbart)]],0)</f>
        <v>0</v>
      </c>
      <c r="AL40" s="68"/>
      <c r="AM40" s="65"/>
      <c r="AN40" s="8"/>
      <c r="AO40" s="5"/>
      <c r="AP40" s="12"/>
      <c r="AQ40" s="7"/>
      <c r="AR40" s="7"/>
      <c r="AS40" s="5"/>
      <c r="AT40" s="129"/>
      <c r="AU40" s="57"/>
      <c r="AV40" s="4"/>
    </row>
    <row r="41" spans="1:48" s="72" customFormat="1" x14ac:dyDescent="0.25">
      <c r="A41" s="14">
        <v>38</v>
      </c>
      <c r="F41" s="131"/>
      <c r="G41" s="2"/>
      <c r="H41" s="2"/>
      <c r="I41" s="78"/>
      <c r="J41" s="3"/>
      <c r="K41" s="114"/>
      <c r="L41" s="3"/>
      <c r="M41" s="114"/>
      <c r="N41" s="3"/>
      <c r="O41" s="114"/>
      <c r="P41" s="3"/>
      <c r="Q41" s="114"/>
      <c r="R41" s="3"/>
      <c r="S41" s="114"/>
      <c r="T41" s="3"/>
      <c r="U41" s="114"/>
      <c r="V41" s="10">
        <f t="shared" si="2"/>
        <v>0</v>
      </c>
      <c r="W41" s="162"/>
      <c r="X41" s="70"/>
      <c r="Y41" s="76"/>
      <c r="Z41" s="70"/>
      <c r="AC41" s="104"/>
      <c r="AD41" s="2"/>
      <c r="AE41" s="2"/>
      <c r="AF41" s="144"/>
      <c r="AG41" s="96"/>
      <c r="AH41" s="116"/>
      <c r="AI41" s="143">
        <f>IF(OR(Anordnungstabelle[[#This Row],[Raten-
Zahlung]]="Ja",Anordnungstabelle[[#This Row],[Raten-
Zahlung]]="Rücknahme"),Anordnungstabelle[[#This Row],[Gesamtbetrag]]-Anordnungstabelle[[#This Row],[noch offener
Ratenbetrag]],0)</f>
        <v>0</v>
      </c>
      <c r="AJ41" s="121"/>
      <c r="AK41" s="119">
        <f>IF(Anordnungstabelle[[#This Row],[noch offener
Restbetrag
(wenn keine Ratenzahlung vereinbart)]]&gt;0,Anordnungstabelle[[#This Row],[Gesamtbetrag]]-Anordnungstabelle[[#This Row],[noch offener
Restbetrag
(wenn keine Ratenzahlung vereinbart)]],0)</f>
        <v>0</v>
      </c>
      <c r="AL41" s="68"/>
      <c r="AM41" s="65"/>
      <c r="AN41" s="8"/>
      <c r="AO41" s="5"/>
      <c r="AP41" s="12"/>
      <c r="AQ41" s="7"/>
      <c r="AR41" s="7"/>
      <c r="AS41" s="5"/>
      <c r="AT41" s="129"/>
      <c r="AU41" s="57"/>
      <c r="AV41" s="4"/>
    </row>
    <row r="42" spans="1:48" s="72" customFormat="1" x14ac:dyDescent="0.25">
      <c r="A42" s="14">
        <v>39</v>
      </c>
      <c r="F42" s="131"/>
      <c r="G42" s="2"/>
      <c r="H42" s="2"/>
      <c r="I42" s="78"/>
      <c r="J42" s="3"/>
      <c r="K42" s="114"/>
      <c r="L42" s="3"/>
      <c r="M42" s="114"/>
      <c r="N42" s="3"/>
      <c r="O42" s="114"/>
      <c r="P42" s="3"/>
      <c r="Q42" s="114"/>
      <c r="R42" s="3"/>
      <c r="S42" s="114"/>
      <c r="T42" s="3"/>
      <c r="U42" s="114"/>
      <c r="V42" s="10">
        <f t="shared" si="2"/>
        <v>0</v>
      </c>
      <c r="W42" s="162"/>
      <c r="X42" s="70"/>
      <c r="Y42" s="76"/>
      <c r="Z42" s="70"/>
      <c r="AC42" s="104"/>
      <c r="AD42" s="2"/>
      <c r="AE42" s="2"/>
      <c r="AF42" s="144"/>
      <c r="AG42" s="96"/>
      <c r="AH42" s="116"/>
      <c r="AI42" s="143">
        <f>IF(OR(Anordnungstabelle[[#This Row],[Raten-
Zahlung]]="Ja",Anordnungstabelle[[#This Row],[Raten-
Zahlung]]="Rücknahme"),Anordnungstabelle[[#This Row],[Gesamtbetrag]]-Anordnungstabelle[[#This Row],[noch offener
Ratenbetrag]],0)</f>
        <v>0</v>
      </c>
      <c r="AJ42" s="121"/>
      <c r="AK42" s="119">
        <f>IF(Anordnungstabelle[[#This Row],[noch offener
Restbetrag
(wenn keine Ratenzahlung vereinbart)]]&gt;0,Anordnungstabelle[[#This Row],[Gesamtbetrag]]-Anordnungstabelle[[#This Row],[noch offener
Restbetrag
(wenn keine Ratenzahlung vereinbart)]],0)</f>
        <v>0</v>
      </c>
      <c r="AL42" s="68"/>
      <c r="AM42" s="65"/>
      <c r="AN42" s="8"/>
      <c r="AO42" s="5"/>
      <c r="AP42" s="12"/>
      <c r="AQ42" s="7"/>
      <c r="AR42" s="7"/>
      <c r="AS42" s="5"/>
      <c r="AT42" s="129"/>
      <c r="AU42" s="57"/>
      <c r="AV42" s="4"/>
    </row>
    <row r="43" spans="1:48" s="72" customFormat="1" x14ac:dyDescent="0.25">
      <c r="A43" s="14">
        <v>40</v>
      </c>
      <c r="F43" s="131"/>
      <c r="G43" s="2"/>
      <c r="H43" s="2"/>
      <c r="I43" s="78"/>
      <c r="J43" s="3"/>
      <c r="K43" s="114"/>
      <c r="L43" s="3"/>
      <c r="M43" s="114"/>
      <c r="N43" s="3"/>
      <c r="O43" s="114"/>
      <c r="P43" s="3"/>
      <c r="Q43" s="114"/>
      <c r="R43" s="3"/>
      <c r="S43" s="114"/>
      <c r="T43" s="3"/>
      <c r="U43" s="114"/>
      <c r="V43" s="10">
        <f t="shared" si="2"/>
        <v>0</v>
      </c>
      <c r="W43" s="162"/>
      <c r="X43" s="70"/>
      <c r="Y43" s="76"/>
      <c r="Z43" s="70"/>
      <c r="AC43" s="104"/>
      <c r="AD43" s="2"/>
      <c r="AE43" s="2"/>
      <c r="AF43" s="144"/>
      <c r="AG43" s="96"/>
      <c r="AH43" s="116"/>
      <c r="AI43" s="143">
        <f>IF(OR(Anordnungstabelle[[#This Row],[Raten-
Zahlung]]="Ja",Anordnungstabelle[[#This Row],[Raten-
Zahlung]]="Rücknahme"),Anordnungstabelle[[#This Row],[Gesamtbetrag]]-Anordnungstabelle[[#This Row],[noch offener
Ratenbetrag]],0)</f>
        <v>0</v>
      </c>
      <c r="AJ43" s="121"/>
      <c r="AK43" s="119">
        <f>IF(Anordnungstabelle[[#This Row],[noch offener
Restbetrag
(wenn keine Ratenzahlung vereinbart)]]&gt;0,Anordnungstabelle[[#This Row],[Gesamtbetrag]]-Anordnungstabelle[[#This Row],[noch offener
Restbetrag
(wenn keine Ratenzahlung vereinbart)]],0)</f>
        <v>0</v>
      </c>
      <c r="AL43" s="68"/>
      <c r="AM43" s="65"/>
      <c r="AN43" s="8"/>
      <c r="AO43" s="5"/>
      <c r="AP43" s="12"/>
      <c r="AQ43" s="7"/>
      <c r="AR43" s="7"/>
      <c r="AS43" s="5"/>
      <c r="AT43" s="129"/>
      <c r="AU43" s="57"/>
      <c r="AV43" s="4"/>
    </row>
    <row r="44" spans="1:48" s="72" customFormat="1" x14ac:dyDescent="0.25">
      <c r="A44" s="14">
        <v>41</v>
      </c>
      <c r="F44" s="131"/>
      <c r="G44" s="2"/>
      <c r="H44" s="2"/>
      <c r="I44" s="78"/>
      <c r="J44" s="3"/>
      <c r="K44" s="114"/>
      <c r="L44" s="3"/>
      <c r="M44" s="114"/>
      <c r="N44" s="3"/>
      <c r="O44" s="114"/>
      <c r="P44" s="3"/>
      <c r="Q44" s="114"/>
      <c r="R44" s="3"/>
      <c r="S44" s="114"/>
      <c r="T44" s="3"/>
      <c r="U44" s="114"/>
      <c r="V44" s="10">
        <f t="shared" si="2"/>
        <v>0</v>
      </c>
      <c r="W44" s="162"/>
      <c r="X44" s="70"/>
      <c r="Y44" s="76"/>
      <c r="Z44" s="70"/>
      <c r="AC44" s="104"/>
      <c r="AD44" s="2"/>
      <c r="AE44" s="2"/>
      <c r="AF44" s="144"/>
      <c r="AG44" s="96"/>
      <c r="AH44" s="116"/>
      <c r="AI44" s="143">
        <f>IF(OR(Anordnungstabelle[[#This Row],[Raten-
Zahlung]]="Ja",Anordnungstabelle[[#This Row],[Raten-
Zahlung]]="Rücknahme"),Anordnungstabelle[[#This Row],[Gesamtbetrag]]-Anordnungstabelle[[#This Row],[noch offener
Ratenbetrag]],0)</f>
        <v>0</v>
      </c>
      <c r="AJ44" s="121"/>
      <c r="AK44" s="119">
        <f>IF(Anordnungstabelle[[#This Row],[noch offener
Restbetrag
(wenn keine Ratenzahlung vereinbart)]]&gt;0,Anordnungstabelle[[#This Row],[Gesamtbetrag]]-Anordnungstabelle[[#This Row],[noch offener
Restbetrag
(wenn keine Ratenzahlung vereinbart)]],0)</f>
        <v>0</v>
      </c>
      <c r="AL44" s="68"/>
      <c r="AM44" s="65"/>
      <c r="AN44" s="8"/>
      <c r="AO44" s="5"/>
      <c r="AP44" s="12"/>
      <c r="AQ44" s="7"/>
      <c r="AR44" s="7"/>
      <c r="AS44" s="5"/>
      <c r="AT44" s="129"/>
      <c r="AU44" s="57"/>
      <c r="AV44" s="4"/>
    </row>
    <row r="45" spans="1:48" s="72" customFormat="1" x14ac:dyDescent="0.25">
      <c r="A45" s="14">
        <v>42</v>
      </c>
      <c r="F45" s="131"/>
      <c r="G45" s="2"/>
      <c r="H45" s="2"/>
      <c r="I45" s="78"/>
      <c r="J45" s="3"/>
      <c r="K45" s="114"/>
      <c r="L45" s="3"/>
      <c r="M45" s="114"/>
      <c r="N45" s="3"/>
      <c r="O45" s="114"/>
      <c r="P45" s="3"/>
      <c r="Q45" s="114"/>
      <c r="R45" s="3"/>
      <c r="S45" s="114"/>
      <c r="T45" s="3"/>
      <c r="U45" s="114"/>
      <c r="V45" s="10">
        <f t="shared" si="2"/>
        <v>0</v>
      </c>
      <c r="W45" s="162"/>
      <c r="X45" s="70"/>
      <c r="Y45" s="76"/>
      <c r="Z45" s="70"/>
      <c r="AC45" s="104"/>
      <c r="AD45" s="2"/>
      <c r="AE45" s="2"/>
      <c r="AF45" s="144"/>
      <c r="AG45" s="96"/>
      <c r="AH45" s="116"/>
      <c r="AI45" s="143">
        <f>IF(OR(Anordnungstabelle[[#This Row],[Raten-
Zahlung]]="Ja",Anordnungstabelle[[#This Row],[Raten-
Zahlung]]="Rücknahme"),Anordnungstabelle[[#This Row],[Gesamtbetrag]]-Anordnungstabelle[[#This Row],[noch offener
Ratenbetrag]],0)</f>
        <v>0</v>
      </c>
      <c r="AJ45" s="121"/>
      <c r="AK45" s="119">
        <f>IF(Anordnungstabelle[[#This Row],[noch offener
Restbetrag
(wenn keine Ratenzahlung vereinbart)]]&gt;0,Anordnungstabelle[[#This Row],[Gesamtbetrag]]-Anordnungstabelle[[#This Row],[noch offener
Restbetrag
(wenn keine Ratenzahlung vereinbart)]],0)</f>
        <v>0</v>
      </c>
      <c r="AL45" s="68"/>
      <c r="AM45" s="65"/>
      <c r="AN45" s="8"/>
      <c r="AO45" s="5"/>
      <c r="AP45" s="12"/>
      <c r="AQ45" s="7"/>
      <c r="AR45" s="7"/>
      <c r="AS45" s="5"/>
      <c r="AT45" s="129"/>
      <c r="AU45" s="57"/>
      <c r="AV45" s="4"/>
    </row>
    <row r="46" spans="1:48" s="72" customFormat="1" x14ac:dyDescent="0.25">
      <c r="A46" s="14">
        <v>43</v>
      </c>
      <c r="F46" s="131"/>
      <c r="G46" s="2"/>
      <c r="H46" s="2"/>
      <c r="I46" s="78"/>
      <c r="J46" s="3"/>
      <c r="K46" s="114"/>
      <c r="L46" s="3"/>
      <c r="M46" s="114"/>
      <c r="N46" s="3"/>
      <c r="O46" s="114"/>
      <c r="P46" s="3"/>
      <c r="Q46" s="114"/>
      <c r="R46" s="3"/>
      <c r="S46" s="114"/>
      <c r="T46" s="3"/>
      <c r="U46" s="114"/>
      <c r="V46" s="10">
        <f t="shared" si="2"/>
        <v>0</v>
      </c>
      <c r="W46" s="162"/>
      <c r="X46" s="70"/>
      <c r="Y46" s="76"/>
      <c r="Z46" s="70"/>
      <c r="AC46" s="104"/>
      <c r="AD46" s="2"/>
      <c r="AE46" s="2"/>
      <c r="AF46" s="144"/>
      <c r="AG46" s="96"/>
      <c r="AH46" s="116"/>
      <c r="AI46" s="143">
        <f>IF(OR(Anordnungstabelle[[#This Row],[Raten-
Zahlung]]="Ja",Anordnungstabelle[[#This Row],[Raten-
Zahlung]]="Rücknahme"),Anordnungstabelle[[#This Row],[Gesamtbetrag]]-Anordnungstabelle[[#This Row],[noch offener
Ratenbetrag]],0)</f>
        <v>0</v>
      </c>
      <c r="AJ46" s="121"/>
      <c r="AK46" s="119">
        <f>IF(Anordnungstabelle[[#This Row],[noch offener
Restbetrag
(wenn keine Ratenzahlung vereinbart)]]&gt;0,Anordnungstabelle[[#This Row],[Gesamtbetrag]]-Anordnungstabelle[[#This Row],[noch offener
Restbetrag
(wenn keine Ratenzahlung vereinbart)]],0)</f>
        <v>0</v>
      </c>
      <c r="AL46" s="68"/>
      <c r="AM46" s="65"/>
      <c r="AN46" s="8"/>
      <c r="AO46" s="5"/>
      <c r="AP46" s="12"/>
      <c r="AQ46" s="7"/>
      <c r="AR46" s="7"/>
      <c r="AS46" s="5"/>
      <c r="AT46" s="129"/>
      <c r="AU46" s="57"/>
      <c r="AV46" s="4"/>
    </row>
    <row r="47" spans="1:48" s="72" customFormat="1" x14ac:dyDescent="0.25">
      <c r="A47" s="14">
        <v>44</v>
      </c>
      <c r="F47" s="131"/>
      <c r="G47" s="2"/>
      <c r="H47" s="2"/>
      <c r="I47" s="78"/>
      <c r="J47" s="3"/>
      <c r="K47" s="114"/>
      <c r="L47" s="3"/>
      <c r="M47" s="114"/>
      <c r="N47" s="3"/>
      <c r="O47" s="114"/>
      <c r="P47" s="3"/>
      <c r="Q47" s="114"/>
      <c r="R47" s="3"/>
      <c r="S47" s="114"/>
      <c r="T47" s="3"/>
      <c r="U47" s="114"/>
      <c r="V47" s="10">
        <f t="shared" si="2"/>
        <v>0</v>
      </c>
      <c r="W47" s="162"/>
      <c r="X47" s="70"/>
      <c r="Y47" s="76"/>
      <c r="Z47" s="70"/>
      <c r="AC47" s="104"/>
      <c r="AD47" s="2"/>
      <c r="AE47" s="2"/>
      <c r="AF47" s="144"/>
      <c r="AG47" s="96"/>
      <c r="AH47" s="116"/>
      <c r="AI47" s="143">
        <f>IF(OR(Anordnungstabelle[[#This Row],[Raten-
Zahlung]]="Ja",Anordnungstabelle[[#This Row],[Raten-
Zahlung]]="Rücknahme"),Anordnungstabelle[[#This Row],[Gesamtbetrag]]-Anordnungstabelle[[#This Row],[noch offener
Ratenbetrag]],0)</f>
        <v>0</v>
      </c>
      <c r="AJ47" s="121"/>
      <c r="AK47" s="119">
        <f>IF(Anordnungstabelle[[#This Row],[noch offener
Restbetrag
(wenn keine Ratenzahlung vereinbart)]]&gt;0,Anordnungstabelle[[#This Row],[Gesamtbetrag]]-Anordnungstabelle[[#This Row],[noch offener
Restbetrag
(wenn keine Ratenzahlung vereinbart)]],0)</f>
        <v>0</v>
      </c>
      <c r="AL47" s="68"/>
      <c r="AM47" s="65"/>
      <c r="AN47" s="8"/>
      <c r="AO47" s="5"/>
      <c r="AP47" s="12"/>
      <c r="AQ47" s="7"/>
      <c r="AR47" s="7"/>
      <c r="AS47" s="5"/>
      <c r="AT47" s="129"/>
      <c r="AU47" s="57"/>
      <c r="AV47" s="4"/>
    </row>
    <row r="48" spans="1:48" s="72" customFormat="1" x14ac:dyDescent="0.25">
      <c r="A48" s="14">
        <v>45</v>
      </c>
      <c r="F48" s="131"/>
      <c r="G48" s="2"/>
      <c r="H48" s="2"/>
      <c r="I48" s="78"/>
      <c r="J48" s="3"/>
      <c r="K48" s="114"/>
      <c r="L48" s="3"/>
      <c r="M48" s="114"/>
      <c r="N48" s="3"/>
      <c r="O48" s="114"/>
      <c r="P48" s="3"/>
      <c r="Q48" s="114"/>
      <c r="R48" s="3"/>
      <c r="S48" s="114"/>
      <c r="T48" s="3"/>
      <c r="U48" s="114"/>
      <c r="V48" s="10">
        <f t="shared" si="2"/>
        <v>0</v>
      </c>
      <c r="W48" s="162"/>
      <c r="X48" s="70"/>
      <c r="Y48" s="76"/>
      <c r="Z48" s="70"/>
      <c r="AC48" s="104"/>
      <c r="AD48" s="2"/>
      <c r="AE48" s="2"/>
      <c r="AF48" s="144"/>
      <c r="AG48" s="96"/>
      <c r="AH48" s="116"/>
      <c r="AI48" s="143">
        <f>IF(OR(Anordnungstabelle[[#This Row],[Raten-
Zahlung]]="Ja",Anordnungstabelle[[#This Row],[Raten-
Zahlung]]="Rücknahme"),Anordnungstabelle[[#This Row],[Gesamtbetrag]]-Anordnungstabelle[[#This Row],[noch offener
Ratenbetrag]],0)</f>
        <v>0</v>
      </c>
      <c r="AJ48" s="121"/>
      <c r="AK48" s="119">
        <f>IF(Anordnungstabelle[[#This Row],[noch offener
Restbetrag
(wenn keine Ratenzahlung vereinbart)]]&gt;0,Anordnungstabelle[[#This Row],[Gesamtbetrag]]-Anordnungstabelle[[#This Row],[noch offener
Restbetrag
(wenn keine Ratenzahlung vereinbart)]],0)</f>
        <v>0</v>
      </c>
      <c r="AL48" s="68"/>
      <c r="AM48" s="65"/>
      <c r="AN48" s="8"/>
      <c r="AO48" s="5"/>
      <c r="AP48" s="12"/>
      <c r="AQ48" s="7"/>
      <c r="AR48" s="7"/>
      <c r="AS48" s="5"/>
      <c r="AT48" s="129"/>
      <c r="AU48" s="57"/>
      <c r="AV48" s="4"/>
    </row>
    <row r="49" spans="1:48" s="72" customFormat="1" x14ac:dyDescent="0.25">
      <c r="A49" s="14">
        <v>46</v>
      </c>
      <c r="F49" s="131"/>
      <c r="G49" s="2"/>
      <c r="H49" s="2"/>
      <c r="I49" s="78"/>
      <c r="J49" s="3"/>
      <c r="K49" s="114"/>
      <c r="L49" s="3"/>
      <c r="M49" s="114"/>
      <c r="N49" s="3"/>
      <c r="O49" s="114"/>
      <c r="P49" s="3"/>
      <c r="Q49" s="114"/>
      <c r="R49" s="3"/>
      <c r="S49" s="114"/>
      <c r="T49" s="3"/>
      <c r="U49" s="114"/>
      <c r="V49" s="10">
        <f t="shared" si="2"/>
        <v>0</v>
      </c>
      <c r="W49" s="162"/>
      <c r="X49" s="70"/>
      <c r="Y49" s="76"/>
      <c r="Z49" s="70"/>
      <c r="AC49" s="104"/>
      <c r="AD49" s="2"/>
      <c r="AE49" s="2"/>
      <c r="AF49" s="144"/>
      <c r="AG49" s="96"/>
      <c r="AH49" s="116"/>
      <c r="AI49" s="143">
        <f>IF(OR(Anordnungstabelle[[#This Row],[Raten-
Zahlung]]="Ja",Anordnungstabelle[[#This Row],[Raten-
Zahlung]]="Rücknahme"),Anordnungstabelle[[#This Row],[Gesamtbetrag]]-Anordnungstabelle[[#This Row],[noch offener
Ratenbetrag]],0)</f>
        <v>0</v>
      </c>
      <c r="AJ49" s="121"/>
      <c r="AK49" s="119">
        <f>IF(Anordnungstabelle[[#This Row],[noch offener
Restbetrag
(wenn keine Ratenzahlung vereinbart)]]&gt;0,Anordnungstabelle[[#This Row],[Gesamtbetrag]]-Anordnungstabelle[[#This Row],[noch offener
Restbetrag
(wenn keine Ratenzahlung vereinbart)]],0)</f>
        <v>0</v>
      </c>
      <c r="AL49" s="68"/>
      <c r="AM49" s="65"/>
      <c r="AN49" s="8"/>
      <c r="AO49" s="5"/>
      <c r="AP49" s="12"/>
      <c r="AQ49" s="7"/>
      <c r="AR49" s="7"/>
      <c r="AS49" s="5"/>
      <c r="AT49" s="129"/>
      <c r="AU49" s="57"/>
      <c r="AV49" s="4"/>
    </row>
    <row r="50" spans="1:48" s="72" customFormat="1" x14ac:dyDescent="0.25">
      <c r="A50" s="14">
        <v>47</v>
      </c>
      <c r="F50" s="131"/>
      <c r="G50" s="2"/>
      <c r="H50" s="2"/>
      <c r="I50" s="78"/>
      <c r="J50" s="3"/>
      <c r="K50" s="114"/>
      <c r="L50" s="3"/>
      <c r="M50" s="114"/>
      <c r="N50" s="3"/>
      <c r="O50" s="114"/>
      <c r="P50" s="3"/>
      <c r="Q50" s="114"/>
      <c r="R50" s="3"/>
      <c r="S50" s="114"/>
      <c r="T50" s="3"/>
      <c r="U50" s="114"/>
      <c r="V50" s="10">
        <f t="shared" si="2"/>
        <v>0</v>
      </c>
      <c r="W50" s="162"/>
      <c r="X50" s="70"/>
      <c r="Y50" s="76"/>
      <c r="Z50" s="70"/>
      <c r="AC50" s="104"/>
      <c r="AD50" s="2"/>
      <c r="AE50" s="2"/>
      <c r="AF50" s="144"/>
      <c r="AG50" s="96"/>
      <c r="AH50" s="116"/>
      <c r="AI50" s="143">
        <f>IF(OR(Anordnungstabelle[[#This Row],[Raten-
Zahlung]]="Ja",Anordnungstabelle[[#This Row],[Raten-
Zahlung]]="Rücknahme"),Anordnungstabelle[[#This Row],[Gesamtbetrag]]-Anordnungstabelle[[#This Row],[noch offener
Ratenbetrag]],0)</f>
        <v>0</v>
      </c>
      <c r="AJ50" s="121"/>
      <c r="AK50" s="119">
        <f>IF(Anordnungstabelle[[#This Row],[noch offener
Restbetrag
(wenn keine Ratenzahlung vereinbart)]]&gt;0,Anordnungstabelle[[#This Row],[Gesamtbetrag]]-Anordnungstabelle[[#This Row],[noch offener
Restbetrag
(wenn keine Ratenzahlung vereinbart)]],0)</f>
        <v>0</v>
      </c>
      <c r="AL50" s="68"/>
      <c r="AM50" s="65"/>
      <c r="AN50" s="8"/>
      <c r="AO50" s="5"/>
      <c r="AP50" s="12"/>
      <c r="AQ50" s="7"/>
      <c r="AR50" s="7"/>
      <c r="AS50" s="5"/>
      <c r="AT50" s="129"/>
      <c r="AU50" s="57"/>
      <c r="AV50" s="4"/>
    </row>
    <row r="51" spans="1:48" s="72" customFormat="1" x14ac:dyDescent="0.25">
      <c r="A51" s="14">
        <v>48</v>
      </c>
      <c r="F51" s="131"/>
      <c r="G51" s="2"/>
      <c r="H51" s="2"/>
      <c r="I51" s="78"/>
      <c r="J51" s="3"/>
      <c r="K51" s="114"/>
      <c r="L51" s="3"/>
      <c r="M51" s="114"/>
      <c r="N51" s="3"/>
      <c r="O51" s="114"/>
      <c r="P51" s="3"/>
      <c r="Q51" s="114"/>
      <c r="R51" s="3"/>
      <c r="S51" s="114"/>
      <c r="T51" s="3"/>
      <c r="U51" s="114"/>
      <c r="V51" s="10">
        <f t="shared" si="2"/>
        <v>0</v>
      </c>
      <c r="W51" s="162"/>
      <c r="X51" s="70"/>
      <c r="Y51" s="76"/>
      <c r="Z51" s="70"/>
      <c r="AC51" s="104"/>
      <c r="AD51" s="2"/>
      <c r="AE51" s="2"/>
      <c r="AF51" s="144"/>
      <c r="AG51" s="96"/>
      <c r="AH51" s="116"/>
      <c r="AI51" s="143">
        <f>IF(OR(Anordnungstabelle[[#This Row],[Raten-
Zahlung]]="Ja",Anordnungstabelle[[#This Row],[Raten-
Zahlung]]="Rücknahme"),Anordnungstabelle[[#This Row],[Gesamtbetrag]]-Anordnungstabelle[[#This Row],[noch offener
Ratenbetrag]],0)</f>
        <v>0</v>
      </c>
      <c r="AJ51" s="121"/>
      <c r="AK51" s="119">
        <f>IF(Anordnungstabelle[[#This Row],[noch offener
Restbetrag
(wenn keine Ratenzahlung vereinbart)]]&gt;0,Anordnungstabelle[[#This Row],[Gesamtbetrag]]-Anordnungstabelle[[#This Row],[noch offener
Restbetrag
(wenn keine Ratenzahlung vereinbart)]],0)</f>
        <v>0</v>
      </c>
      <c r="AL51" s="68"/>
      <c r="AM51" s="65"/>
      <c r="AN51" s="8"/>
      <c r="AO51" s="5"/>
      <c r="AP51" s="12"/>
      <c r="AQ51" s="7"/>
      <c r="AR51" s="7"/>
      <c r="AS51" s="5"/>
      <c r="AT51" s="129"/>
      <c r="AU51" s="57"/>
      <c r="AV51" s="4"/>
    </row>
    <row r="52" spans="1:48" s="72" customFormat="1" x14ac:dyDescent="0.25">
      <c r="A52" s="14">
        <v>49</v>
      </c>
      <c r="F52" s="131"/>
      <c r="G52" s="2"/>
      <c r="H52" s="2"/>
      <c r="I52" s="78"/>
      <c r="J52" s="3"/>
      <c r="K52" s="114"/>
      <c r="L52" s="3"/>
      <c r="M52" s="114"/>
      <c r="N52" s="3"/>
      <c r="O52" s="114"/>
      <c r="P52" s="3"/>
      <c r="Q52" s="114"/>
      <c r="R52" s="3"/>
      <c r="S52" s="114"/>
      <c r="T52" s="3"/>
      <c r="U52" s="114"/>
      <c r="V52" s="10">
        <f t="shared" si="2"/>
        <v>0</v>
      </c>
      <c r="W52" s="162"/>
      <c r="X52" s="70"/>
      <c r="Y52" s="76"/>
      <c r="Z52" s="70"/>
      <c r="AC52" s="104"/>
      <c r="AD52" s="2"/>
      <c r="AE52" s="2"/>
      <c r="AF52" s="144"/>
      <c r="AG52" s="96"/>
      <c r="AH52" s="116"/>
      <c r="AI52" s="143">
        <f>IF(OR(Anordnungstabelle[[#This Row],[Raten-
Zahlung]]="Ja",Anordnungstabelle[[#This Row],[Raten-
Zahlung]]="Rücknahme"),Anordnungstabelle[[#This Row],[Gesamtbetrag]]-Anordnungstabelle[[#This Row],[noch offener
Ratenbetrag]],0)</f>
        <v>0</v>
      </c>
      <c r="AJ52" s="121"/>
      <c r="AK52" s="119">
        <f>IF(Anordnungstabelle[[#This Row],[noch offener
Restbetrag
(wenn keine Ratenzahlung vereinbart)]]&gt;0,Anordnungstabelle[[#This Row],[Gesamtbetrag]]-Anordnungstabelle[[#This Row],[noch offener
Restbetrag
(wenn keine Ratenzahlung vereinbart)]],0)</f>
        <v>0</v>
      </c>
      <c r="AL52" s="68"/>
      <c r="AM52" s="65"/>
      <c r="AN52" s="8"/>
      <c r="AO52" s="5"/>
      <c r="AP52" s="12"/>
      <c r="AQ52" s="7"/>
      <c r="AR52" s="7"/>
      <c r="AS52" s="5"/>
      <c r="AT52" s="129"/>
      <c r="AU52" s="57"/>
      <c r="AV52" s="4"/>
    </row>
    <row r="53" spans="1:48" s="72" customFormat="1" x14ac:dyDescent="0.25">
      <c r="A53" s="14">
        <v>50</v>
      </c>
      <c r="F53" s="131"/>
      <c r="G53" s="2"/>
      <c r="H53" s="2"/>
      <c r="I53" s="78"/>
      <c r="J53" s="3"/>
      <c r="K53" s="114"/>
      <c r="L53" s="3"/>
      <c r="M53" s="114"/>
      <c r="N53" s="3"/>
      <c r="O53" s="114"/>
      <c r="P53" s="3"/>
      <c r="Q53" s="114"/>
      <c r="R53" s="3"/>
      <c r="S53" s="114"/>
      <c r="T53" s="3"/>
      <c r="U53" s="114"/>
      <c r="V53" s="10">
        <f t="shared" si="2"/>
        <v>0</v>
      </c>
      <c r="W53" s="162"/>
      <c r="X53" s="70"/>
      <c r="Y53" s="76"/>
      <c r="Z53" s="70"/>
      <c r="AC53" s="104"/>
      <c r="AD53" s="2"/>
      <c r="AE53" s="2"/>
      <c r="AF53" s="144"/>
      <c r="AG53" s="96"/>
      <c r="AH53" s="116"/>
      <c r="AI53" s="143">
        <f>IF(OR(Anordnungstabelle[[#This Row],[Raten-
Zahlung]]="Ja",Anordnungstabelle[[#This Row],[Raten-
Zahlung]]="Rücknahme"),Anordnungstabelle[[#This Row],[Gesamtbetrag]]-Anordnungstabelle[[#This Row],[noch offener
Ratenbetrag]],0)</f>
        <v>0</v>
      </c>
      <c r="AJ53" s="121"/>
      <c r="AK53" s="119">
        <f>IF(Anordnungstabelle[[#This Row],[noch offener
Restbetrag
(wenn keine Ratenzahlung vereinbart)]]&gt;0,Anordnungstabelle[[#This Row],[Gesamtbetrag]]-Anordnungstabelle[[#This Row],[noch offener
Restbetrag
(wenn keine Ratenzahlung vereinbart)]],0)</f>
        <v>0</v>
      </c>
      <c r="AL53" s="68"/>
      <c r="AM53" s="65"/>
      <c r="AN53" s="8"/>
      <c r="AO53" s="5"/>
      <c r="AP53" s="12"/>
      <c r="AQ53" s="7"/>
      <c r="AR53" s="7"/>
      <c r="AS53" s="5"/>
      <c r="AT53" s="129"/>
      <c r="AU53" s="57"/>
      <c r="AV53" s="4"/>
    </row>
    <row r="54" spans="1:48" s="72" customFormat="1" x14ac:dyDescent="0.25">
      <c r="A54" s="14">
        <v>51</v>
      </c>
      <c r="F54" s="131"/>
      <c r="G54" s="2"/>
      <c r="H54" s="2"/>
      <c r="I54" s="78"/>
      <c r="J54" s="3"/>
      <c r="K54" s="114"/>
      <c r="L54" s="3"/>
      <c r="M54" s="114"/>
      <c r="N54" s="3"/>
      <c r="O54" s="114"/>
      <c r="P54" s="3"/>
      <c r="Q54" s="114"/>
      <c r="R54" s="3"/>
      <c r="S54" s="114"/>
      <c r="T54" s="3"/>
      <c r="U54" s="114"/>
      <c r="V54" s="10">
        <f t="shared" si="2"/>
        <v>0</v>
      </c>
      <c r="W54" s="162"/>
      <c r="X54" s="70"/>
      <c r="Y54" s="76"/>
      <c r="Z54" s="70"/>
      <c r="AC54" s="104"/>
      <c r="AD54" s="2"/>
      <c r="AE54" s="2"/>
      <c r="AF54" s="144"/>
      <c r="AG54" s="96"/>
      <c r="AH54" s="116"/>
      <c r="AI54" s="143">
        <f>IF(OR(Anordnungstabelle[[#This Row],[Raten-
Zahlung]]="Ja",Anordnungstabelle[[#This Row],[Raten-
Zahlung]]="Rücknahme"),Anordnungstabelle[[#This Row],[Gesamtbetrag]]-Anordnungstabelle[[#This Row],[noch offener
Ratenbetrag]],0)</f>
        <v>0</v>
      </c>
      <c r="AJ54" s="121"/>
      <c r="AK54" s="119">
        <f>IF(Anordnungstabelle[[#This Row],[noch offener
Restbetrag
(wenn keine Ratenzahlung vereinbart)]]&gt;0,Anordnungstabelle[[#This Row],[Gesamtbetrag]]-Anordnungstabelle[[#This Row],[noch offener
Restbetrag
(wenn keine Ratenzahlung vereinbart)]],0)</f>
        <v>0</v>
      </c>
      <c r="AL54" s="68"/>
      <c r="AM54" s="65"/>
      <c r="AN54" s="8"/>
      <c r="AO54" s="5"/>
      <c r="AP54" s="12"/>
      <c r="AQ54" s="7"/>
      <c r="AR54" s="7"/>
      <c r="AS54" s="5"/>
      <c r="AT54" s="129"/>
      <c r="AU54" s="57"/>
      <c r="AV54" s="4"/>
    </row>
    <row r="55" spans="1:48" s="72" customFormat="1" x14ac:dyDescent="0.25">
      <c r="A55" s="14">
        <v>52</v>
      </c>
      <c r="F55" s="131"/>
      <c r="G55" s="2"/>
      <c r="H55" s="2"/>
      <c r="I55" s="78"/>
      <c r="J55" s="3"/>
      <c r="K55" s="114"/>
      <c r="L55" s="3"/>
      <c r="M55" s="114"/>
      <c r="N55" s="3"/>
      <c r="O55" s="114"/>
      <c r="P55" s="3"/>
      <c r="Q55" s="114"/>
      <c r="R55" s="3"/>
      <c r="S55" s="114"/>
      <c r="T55" s="3"/>
      <c r="U55" s="114"/>
      <c r="V55" s="10">
        <f t="shared" si="2"/>
        <v>0</v>
      </c>
      <c r="W55" s="162"/>
      <c r="X55" s="70"/>
      <c r="Y55" s="76"/>
      <c r="Z55" s="70"/>
      <c r="AC55" s="104"/>
      <c r="AD55" s="2"/>
      <c r="AE55" s="2"/>
      <c r="AF55" s="144"/>
      <c r="AG55" s="96"/>
      <c r="AH55" s="116"/>
      <c r="AI55" s="143">
        <f>IF(OR(Anordnungstabelle[[#This Row],[Raten-
Zahlung]]="Ja",Anordnungstabelle[[#This Row],[Raten-
Zahlung]]="Rücknahme"),Anordnungstabelle[[#This Row],[Gesamtbetrag]]-Anordnungstabelle[[#This Row],[noch offener
Ratenbetrag]],0)</f>
        <v>0</v>
      </c>
      <c r="AJ55" s="121"/>
      <c r="AK55" s="119">
        <f>IF(Anordnungstabelle[[#This Row],[noch offener
Restbetrag
(wenn keine Ratenzahlung vereinbart)]]&gt;0,Anordnungstabelle[[#This Row],[Gesamtbetrag]]-Anordnungstabelle[[#This Row],[noch offener
Restbetrag
(wenn keine Ratenzahlung vereinbart)]],0)</f>
        <v>0</v>
      </c>
      <c r="AL55" s="68"/>
      <c r="AM55" s="65"/>
      <c r="AN55" s="8"/>
      <c r="AO55" s="5"/>
      <c r="AP55" s="12"/>
      <c r="AQ55" s="7"/>
      <c r="AR55" s="7"/>
      <c r="AS55" s="5"/>
      <c r="AT55" s="129"/>
      <c r="AU55" s="57"/>
      <c r="AV55" s="4"/>
    </row>
    <row r="56" spans="1:48" s="72" customFormat="1" x14ac:dyDescent="0.25">
      <c r="A56" s="14">
        <v>53</v>
      </c>
      <c r="F56" s="131"/>
      <c r="G56" s="2"/>
      <c r="H56" s="2"/>
      <c r="I56" s="78"/>
      <c r="J56" s="3"/>
      <c r="K56" s="114"/>
      <c r="L56" s="3"/>
      <c r="M56" s="114"/>
      <c r="N56" s="3"/>
      <c r="O56" s="114"/>
      <c r="P56" s="3"/>
      <c r="Q56" s="114"/>
      <c r="R56" s="3"/>
      <c r="S56" s="114"/>
      <c r="T56" s="3"/>
      <c r="U56" s="114"/>
      <c r="V56" s="10">
        <f t="shared" si="2"/>
        <v>0</v>
      </c>
      <c r="W56" s="162"/>
      <c r="X56" s="70"/>
      <c r="Y56" s="76"/>
      <c r="Z56" s="70"/>
      <c r="AC56" s="104"/>
      <c r="AD56" s="2"/>
      <c r="AE56" s="2"/>
      <c r="AF56" s="144"/>
      <c r="AG56" s="96"/>
      <c r="AH56" s="116"/>
      <c r="AI56" s="143">
        <f>IF(OR(Anordnungstabelle[[#This Row],[Raten-
Zahlung]]="Ja",Anordnungstabelle[[#This Row],[Raten-
Zahlung]]="Rücknahme"),Anordnungstabelle[[#This Row],[Gesamtbetrag]]-Anordnungstabelle[[#This Row],[noch offener
Ratenbetrag]],0)</f>
        <v>0</v>
      </c>
      <c r="AJ56" s="121"/>
      <c r="AK56" s="119">
        <f>IF(Anordnungstabelle[[#This Row],[noch offener
Restbetrag
(wenn keine Ratenzahlung vereinbart)]]&gt;0,Anordnungstabelle[[#This Row],[Gesamtbetrag]]-Anordnungstabelle[[#This Row],[noch offener
Restbetrag
(wenn keine Ratenzahlung vereinbart)]],0)</f>
        <v>0</v>
      </c>
      <c r="AL56" s="68"/>
      <c r="AM56" s="65"/>
      <c r="AN56" s="8"/>
      <c r="AO56" s="5"/>
      <c r="AP56" s="12"/>
      <c r="AQ56" s="7"/>
      <c r="AR56" s="7"/>
      <c r="AS56" s="5"/>
      <c r="AT56" s="129"/>
      <c r="AU56" s="57"/>
      <c r="AV56" s="4"/>
    </row>
    <row r="57" spans="1:48" s="72" customFormat="1" x14ac:dyDescent="0.25">
      <c r="A57" s="14">
        <v>54</v>
      </c>
      <c r="F57" s="131"/>
      <c r="G57" s="2"/>
      <c r="H57" s="2"/>
      <c r="I57" s="78"/>
      <c r="J57" s="3"/>
      <c r="K57" s="114"/>
      <c r="L57" s="3"/>
      <c r="M57" s="114"/>
      <c r="N57" s="3"/>
      <c r="O57" s="114"/>
      <c r="P57" s="3"/>
      <c r="Q57" s="114"/>
      <c r="R57" s="3"/>
      <c r="S57" s="114"/>
      <c r="T57" s="3"/>
      <c r="U57" s="114"/>
      <c r="V57" s="10">
        <f t="shared" si="2"/>
        <v>0</v>
      </c>
      <c r="W57" s="162"/>
      <c r="X57" s="70"/>
      <c r="Y57" s="76"/>
      <c r="Z57" s="70"/>
      <c r="AC57" s="104"/>
      <c r="AD57" s="2"/>
      <c r="AE57" s="2"/>
      <c r="AF57" s="144"/>
      <c r="AG57" s="96"/>
      <c r="AH57" s="116"/>
      <c r="AI57" s="143">
        <f>IF(OR(Anordnungstabelle[[#This Row],[Raten-
Zahlung]]="Ja",Anordnungstabelle[[#This Row],[Raten-
Zahlung]]="Rücknahme"),Anordnungstabelle[[#This Row],[Gesamtbetrag]]-Anordnungstabelle[[#This Row],[noch offener
Ratenbetrag]],0)</f>
        <v>0</v>
      </c>
      <c r="AJ57" s="121"/>
      <c r="AK57" s="119">
        <f>IF(Anordnungstabelle[[#This Row],[noch offener
Restbetrag
(wenn keine Ratenzahlung vereinbart)]]&gt;0,Anordnungstabelle[[#This Row],[Gesamtbetrag]]-Anordnungstabelle[[#This Row],[noch offener
Restbetrag
(wenn keine Ratenzahlung vereinbart)]],0)</f>
        <v>0</v>
      </c>
      <c r="AL57" s="68"/>
      <c r="AM57" s="65"/>
      <c r="AN57" s="8"/>
      <c r="AO57" s="5"/>
      <c r="AP57" s="12"/>
      <c r="AQ57" s="7"/>
      <c r="AR57" s="7"/>
      <c r="AS57" s="5"/>
      <c r="AT57" s="129"/>
      <c r="AU57" s="57"/>
      <c r="AV57" s="4"/>
    </row>
    <row r="58" spans="1:48" s="72" customFormat="1" x14ac:dyDescent="0.25">
      <c r="A58" s="14">
        <v>55</v>
      </c>
      <c r="F58" s="131"/>
      <c r="G58" s="2"/>
      <c r="H58" s="2"/>
      <c r="I58" s="78"/>
      <c r="J58" s="3"/>
      <c r="K58" s="114"/>
      <c r="L58" s="3"/>
      <c r="M58" s="114"/>
      <c r="N58" s="3"/>
      <c r="O58" s="114"/>
      <c r="P58" s="3"/>
      <c r="Q58" s="114"/>
      <c r="R58" s="3"/>
      <c r="S58" s="114"/>
      <c r="T58" s="3"/>
      <c r="U58" s="114"/>
      <c r="V58" s="10">
        <f t="shared" si="2"/>
        <v>0</v>
      </c>
      <c r="W58" s="162"/>
      <c r="X58" s="70"/>
      <c r="Y58" s="76"/>
      <c r="Z58" s="70"/>
      <c r="AC58" s="104"/>
      <c r="AD58" s="2"/>
      <c r="AE58" s="2"/>
      <c r="AF58" s="144"/>
      <c r="AG58" s="96"/>
      <c r="AH58" s="116"/>
      <c r="AI58" s="143">
        <f>IF(OR(Anordnungstabelle[[#This Row],[Raten-
Zahlung]]="Ja",Anordnungstabelle[[#This Row],[Raten-
Zahlung]]="Rücknahme"),Anordnungstabelle[[#This Row],[Gesamtbetrag]]-Anordnungstabelle[[#This Row],[noch offener
Ratenbetrag]],0)</f>
        <v>0</v>
      </c>
      <c r="AJ58" s="121"/>
      <c r="AK58" s="119">
        <f>IF(Anordnungstabelle[[#This Row],[noch offener
Restbetrag
(wenn keine Ratenzahlung vereinbart)]]&gt;0,Anordnungstabelle[[#This Row],[Gesamtbetrag]]-Anordnungstabelle[[#This Row],[noch offener
Restbetrag
(wenn keine Ratenzahlung vereinbart)]],0)</f>
        <v>0</v>
      </c>
      <c r="AL58" s="68"/>
      <c r="AM58" s="65"/>
      <c r="AN58" s="8"/>
      <c r="AO58" s="5"/>
      <c r="AP58" s="12"/>
      <c r="AQ58" s="7"/>
      <c r="AR58" s="7"/>
      <c r="AS58" s="5"/>
      <c r="AT58" s="129"/>
      <c r="AU58" s="57"/>
      <c r="AV58" s="4"/>
    </row>
    <row r="59" spans="1:48" s="72" customFormat="1" x14ac:dyDescent="0.25">
      <c r="A59" s="14">
        <v>56</v>
      </c>
      <c r="F59" s="131"/>
      <c r="G59" s="2"/>
      <c r="H59" s="2"/>
      <c r="I59" s="78"/>
      <c r="J59" s="3"/>
      <c r="K59" s="114"/>
      <c r="L59" s="3"/>
      <c r="M59" s="114"/>
      <c r="N59" s="3"/>
      <c r="O59" s="114"/>
      <c r="P59" s="3"/>
      <c r="Q59" s="114"/>
      <c r="R59" s="3"/>
      <c r="S59" s="114"/>
      <c r="T59" s="3"/>
      <c r="U59" s="114"/>
      <c r="V59" s="10">
        <f t="shared" si="2"/>
        <v>0</v>
      </c>
      <c r="W59" s="162"/>
      <c r="X59" s="70"/>
      <c r="Y59" s="76"/>
      <c r="Z59" s="70"/>
      <c r="AC59" s="104"/>
      <c r="AD59" s="2"/>
      <c r="AE59" s="2"/>
      <c r="AF59" s="144"/>
      <c r="AG59" s="96"/>
      <c r="AH59" s="116"/>
      <c r="AI59" s="143">
        <f>IF(OR(Anordnungstabelle[[#This Row],[Raten-
Zahlung]]="Ja",Anordnungstabelle[[#This Row],[Raten-
Zahlung]]="Rücknahme"),Anordnungstabelle[[#This Row],[Gesamtbetrag]]-Anordnungstabelle[[#This Row],[noch offener
Ratenbetrag]],0)</f>
        <v>0</v>
      </c>
      <c r="AJ59" s="121"/>
      <c r="AK59" s="119">
        <f>IF(Anordnungstabelle[[#This Row],[noch offener
Restbetrag
(wenn keine Ratenzahlung vereinbart)]]&gt;0,Anordnungstabelle[[#This Row],[Gesamtbetrag]]-Anordnungstabelle[[#This Row],[noch offener
Restbetrag
(wenn keine Ratenzahlung vereinbart)]],0)</f>
        <v>0</v>
      </c>
      <c r="AL59" s="68"/>
      <c r="AM59" s="65"/>
      <c r="AN59" s="8"/>
      <c r="AO59" s="5"/>
      <c r="AP59" s="12"/>
      <c r="AQ59" s="7"/>
      <c r="AR59" s="7"/>
      <c r="AS59" s="5"/>
      <c r="AT59" s="129"/>
      <c r="AU59" s="57"/>
      <c r="AV59" s="4"/>
    </row>
    <row r="60" spans="1:48" s="72" customFormat="1" x14ac:dyDescent="0.25">
      <c r="A60" s="14">
        <v>57</v>
      </c>
      <c r="F60" s="131"/>
      <c r="G60" s="2"/>
      <c r="H60" s="2"/>
      <c r="I60" s="78"/>
      <c r="J60" s="3"/>
      <c r="K60" s="114"/>
      <c r="L60" s="3"/>
      <c r="M60" s="114"/>
      <c r="N60" s="3"/>
      <c r="O60" s="114"/>
      <c r="P60" s="3"/>
      <c r="Q60" s="114"/>
      <c r="R60" s="3"/>
      <c r="S60" s="114"/>
      <c r="T60" s="3"/>
      <c r="U60" s="114"/>
      <c r="V60" s="10">
        <f t="shared" si="2"/>
        <v>0</v>
      </c>
      <c r="W60" s="162"/>
      <c r="X60" s="70"/>
      <c r="Y60" s="76"/>
      <c r="Z60" s="70"/>
      <c r="AC60" s="104"/>
      <c r="AD60" s="2"/>
      <c r="AE60" s="2"/>
      <c r="AF60" s="144"/>
      <c r="AG60" s="96"/>
      <c r="AH60" s="116"/>
      <c r="AI60" s="143">
        <f>IF(OR(Anordnungstabelle[[#This Row],[Raten-
Zahlung]]="Ja",Anordnungstabelle[[#This Row],[Raten-
Zahlung]]="Rücknahme"),Anordnungstabelle[[#This Row],[Gesamtbetrag]]-Anordnungstabelle[[#This Row],[noch offener
Ratenbetrag]],0)</f>
        <v>0</v>
      </c>
      <c r="AJ60" s="121"/>
      <c r="AK60" s="119">
        <f>IF(Anordnungstabelle[[#This Row],[noch offener
Restbetrag
(wenn keine Ratenzahlung vereinbart)]]&gt;0,Anordnungstabelle[[#This Row],[Gesamtbetrag]]-Anordnungstabelle[[#This Row],[noch offener
Restbetrag
(wenn keine Ratenzahlung vereinbart)]],0)</f>
        <v>0</v>
      </c>
      <c r="AL60" s="68"/>
      <c r="AM60" s="65"/>
      <c r="AN60" s="8"/>
      <c r="AO60" s="5"/>
      <c r="AP60" s="12"/>
      <c r="AQ60" s="7"/>
      <c r="AR60" s="7"/>
      <c r="AS60" s="5"/>
      <c r="AT60" s="129"/>
      <c r="AU60" s="57"/>
      <c r="AV60" s="4"/>
    </row>
    <row r="61" spans="1:48" s="72" customFormat="1" x14ac:dyDescent="0.25">
      <c r="A61" s="14">
        <v>58</v>
      </c>
      <c r="F61" s="131"/>
      <c r="G61" s="2"/>
      <c r="H61" s="2"/>
      <c r="I61" s="78"/>
      <c r="J61" s="3"/>
      <c r="K61" s="114"/>
      <c r="L61" s="3"/>
      <c r="M61" s="114"/>
      <c r="N61" s="3"/>
      <c r="O61" s="114"/>
      <c r="P61" s="3"/>
      <c r="Q61" s="114"/>
      <c r="R61" s="3"/>
      <c r="S61" s="114"/>
      <c r="T61" s="3"/>
      <c r="U61" s="114"/>
      <c r="V61" s="10">
        <f t="shared" si="2"/>
        <v>0</v>
      </c>
      <c r="W61" s="162"/>
      <c r="X61" s="70"/>
      <c r="Y61" s="76"/>
      <c r="Z61" s="70"/>
      <c r="AC61" s="104"/>
      <c r="AD61" s="2"/>
      <c r="AE61" s="2"/>
      <c r="AF61" s="144"/>
      <c r="AG61" s="96"/>
      <c r="AH61" s="116"/>
      <c r="AI61" s="143">
        <f>IF(OR(Anordnungstabelle[[#This Row],[Raten-
Zahlung]]="Ja",Anordnungstabelle[[#This Row],[Raten-
Zahlung]]="Rücknahme"),Anordnungstabelle[[#This Row],[Gesamtbetrag]]-Anordnungstabelle[[#This Row],[noch offener
Ratenbetrag]],0)</f>
        <v>0</v>
      </c>
      <c r="AJ61" s="121"/>
      <c r="AK61" s="119">
        <f>IF(Anordnungstabelle[[#This Row],[noch offener
Restbetrag
(wenn keine Ratenzahlung vereinbart)]]&gt;0,Anordnungstabelle[[#This Row],[Gesamtbetrag]]-Anordnungstabelle[[#This Row],[noch offener
Restbetrag
(wenn keine Ratenzahlung vereinbart)]],0)</f>
        <v>0</v>
      </c>
      <c r="AL61" s="68"/>
      <c r="AM61" s="65"/>
      <c r="AN61" s="8"/>
      <c r="AO61" s="5"/>
      <c r="AP61" s="12"/>
      <c r="AQ61" s="7"/>
      <c r="AR61" s="7"/>
      <c r="AS61" s="5"/>
      <c r="AT61" s="129"/>
      <c r="AU61" s="57"/>
      <c r="AV61" s="4"/>
    </row>
    <row r="62" spans="1:48" s="72" customFormat="1" x14ac:dyDescent="0.25">
      <c r="A62" s="14">
        <v>59</v>
      </c>
      <c r="F62" s="131"/>
      <c r="G62" s="2"/>
      <c r="H62" s="2"/>
      <c r="I62" s="78"/>
      <c r="J62" s="3"/>
      <c r="K62" s="114"/>
      <c r="L62" s="3"/>
      <c r="M62" s="114"/>
      <c r="N62" s="3"/>
      <c r="O62" s="114"/>
      <c r="P62" s="3"/>
      <c r="Q62" s="114"/>
      <c r="R62" s="3"/>
      <c r="S62" s="114"/>
      <c r="T62" s="3"/>
      <c r="U62" s="114"/>
      <c r="V62" s="10">
        <f t="shared" si="2"/>
        <v>0</v>
      </c>
      <c r="W62" s="162"/>
      <c r="X62" s="70"/>
      <c r="Y62" s="76"/>
      <c r="Z62" s="70"/>
      <c r="AC62" s="104"/>
      <c r="AD62" s="2"/>
      <c r="AE62" s="2"/>
      <c r="AF62" s="144"/>
      <c r="AG62" s="96"/>
      <c r="AH62" s="116"/>
      <c r="AI62" s="143">
        <f>IF(OR(Anordnungstabelle[[#This Row],[Raten-
Zahlung]]="Ja",Anordnungstabelle[[#This Row],[Raten-
Zahlung]]="Rücknahme"),Anordnungstabelle[[#This Row],[Gesamtbetrag]]-Anordnungstabelle[[#This Row],[noch offener
Ratenbetrag]],0)</f>
        <v>0</v>
      </c>
      <c r="AJ62" s="121"/>
      <c r="AK62" s="119">
        <f>IF(Anordnungstabelle[[#This Row],[noch offener
Restbetrag
(wenn keine Ratenzahlung vereinbart)]]&gt;0,Anordnungstabelle[[#This Row],[Gesamtbetrag]]-Anordnungstabelle[[#This Row],[noch offener
Restbetrag
(wenn keine Ratenzahlung vereinbart)]],0)</f>
        <v>0</v>
      </c>
      <c r="AL62" s="68"/>
      <c r="AM62" s="65"/>
      <c r="AN62" s="8"/>
      <c r="AO62" s="5"/>
      <c r="AP62" s="12"/>
      <c r="AQ62" s="7"/>
      <c r="AR62" s="7"/>
      <c r="AS62" s="5"/>
      <c r="AT62" s="129"/>
      <c r="AU62" s="57"/>
      <c r="AV62" s="4"/>
    </row>
    <row r="63" spans="1:48" s="72" customFormat="1" x14ac:dyDescent="0.25">
      <c r="A63" s="14">
        <v>60</v>
      </c>
      <c r="F63" s="131"/>
      <c r="G63" s="2"/>
      <c r="H63" s="2"/>
      <c r="I63" s="78"/>
      <c r="J63" s="3"/>
      <c r="K63" s="114"/>
      <c r="L63" s="3"/>
      <c r="M63" s="114"/>
      <c r="N63" s="3"/>
      <c r="O63" s="114"/>
      <c r="P63" s="3"/>
      <c r="Q63" s="114"/>
      <c r="R63" s="3"/>
      <c r="S63" s="114"/>
      <c r="T63" s="3"/>
      <c r="U63" s="114"/>
      <c r="V63" s="10">
        <f t="shared" si="2"/>
        <v>0</v>
      </c>
      <c r="W63" s="162"/>
      <c r="X63" s="70"/>
      <c r="Y63" s="76"/>
      <c r="Z63" s="70"/>
      <c r="AC63" s="104"/>
      <c r="AD63" s="2"/>
      <c r="AE63" s="2"/>
      <c r="AF63" s="144"/>
      <c r="AG63" s="96"/>
      <c r="AH63" s="116"/>
      <c r="AI63" s="143">
        <f>IF(OR(Anordnungstabelle[[#This Row],[Raten-
Zahlung]]="Ja",Anordnungstabelle[[#This Row],[Raten-
Zahlung]]="Rücknahme"),Anordnungstabelle[[#This Row],[Gesamtbetrag]]-Anordnungstabelle[[#This Row],[noch offener
Ratenbetrag]],0)</f>
        <v>0</v>
      </c>
      <c r="AJ63" s="121"/>
      <c r="AK63" s="119">
        <f>IF(Anordnungstabelle[[#This Row],[noch offener
Restbetrag
(wenn keine Ratenzahlung vereinbart)]]&gt;0,Anordnungstabelle[[#This Row],[Gesamtbetrag]]-Anordnungstabelle[[#This Row],[noch offener
Restbetrag
(wenn keine Ratenzahlung vereinbart)]],0)</f>
        <v>0</v>
      </c>
      <c r="AL63" s="68"/>
      <c r="AM63" s="65"/>
      <c r="AN63" s="8"/>
      <c r="AO63" s="5"/>
      <c r="AP63" s="12"/>
      <c r="AQ63" s="7"/>
      <c r="AR63" s="7"/>
      <c r="AS63" s="5"/>
      <c r="AT63" s="129"/>
      <c r="AU63" s="57"/>
      <c r="AV63" s="4"/>
    </row>
    <row r="64" spans="1:48" s="72" customFormat="1" x14ac:dyDescent="0.25">
      <c r="A64" s="14">
        <v>61</v>
      </c>
      <c r="F64" s="131"/>
      <c r="G64" s="2"/>
      <c r="H64" s="2"/>
      <c r="I64" s="78"/>
      <c r="J64" s="3"/>
      <c r="K64" s="114"/>
      <c r="L64" s="3"/>
      <c r="M64" s="114"/>
      <c r="N64" s="3"/>
      <c r="O64" s="114"/>
      <c r="P64" s="3"/>
      <c r="Q64" s="114"/>
      <c r="R64" s="3"/>
      <c r="S64" s="114"/>
      <c r="T64" s="3"/>
      <c r="U64" s="114"/>
      <c r="V64" s="10">
        <f t="shared" si="2"/>
        <v>0</v>
      </c>
      <c r="W64" s="162"/>
      <c r="X64" s="70"/>
      <c r="Y64" s="76"/>
      <c r="Z64" s="70"/>
      <c r="AC64" s="104"/>
      <c r="AD64" s="2"/>
      <c r="AE64" s="2"/>
      <c r="AF64" s="144"/>
      <c r="AG64" s="96"/>
      <c r="AH64" s="116"/>
      <c r="AI64" s="143">
        <f>IF(OR(Anordnungstabelle[[#This Row],[Raten-
Zahlung]]="Ja",Anordnungstabelle[[#This Row],[Raten-
Zahlung]]="Rücknahme"),Anordnungstabelle[[#This Row],[Gesamtbetrag]]-Anordnungstabelle[[#This Row],[noch offener
Ratenbetrag]],0)</f>
        <v>0</v>
      </c>
      <c r="AJ64" s="121"/>
      <c r="AK64" s="119">
        <f>IF(Anordnungstabelle[[#This Row],[noch offener
Restbetrag
(wenn keine Ratenzahlung vereinbart)]]&gt;0,Anordnungstabelle[[#This Row],[Gesamtbetrag]]-Anordnungstabelle[[#This Row],[noch offener
Restbetrag
(wenn keine Ratenzahlung vereinbart)]],0)</f>
        <v>0</v>
      </c>
      <c r="AL64" s="68"/>
      <c r="AM64" s="65"/>
      <c r="AN64" s="8"/>
      <c r="AO64" s="5"/>
      <c r="AP64" s="12"/>
      <c r="AQ64" s="7"/>
      <c r="AR64" s="7"/>
      <c r="AS64" s="5"/>
      <c r="AT64" s="129"/>
      <c r="AU64" s="57"/>
      <c r="AV64" s="4"/>
    </row>
    <row r="65" spans="1:48" s="72" customFormat="1" x14ac:dyDescent="0.25">
      <c r="A65" s="14">
        <v>62</v>
      </c>
      <c r="F65" s="131"/>
      <c r="G65" s="2"/>
      <c r="H65" s="2"/>
      <c r="I65" s="78"/>
      <c r="J65" s="3"/>
      <c r="K65" s="114"/>
      <c r="L65" s="3"/>
      <c r="M65" s="114"/>
      <c r="N65" s="3"/>
      <c r="O65" s="114"/>
      <c r="P65" s="3"/>
      <c r="Q65" s="114"/>
      <c r="R65" s="3"/>
      <c r="S65" s="114"/>
      <c r="T65" s="3"/>
      <c r="U65" s="114"/>
      <c r="V65" s="10">
        <f t="shared" si="2"/>
        <v>0</v>
      </c>
      <c r="W65" s="162"/>
      <c r="X65" s="70"/>
      <c r="Y65" s="76"/>
      <c r="Z65" s="70"/>
      <c r="AC65" s="104"/>
      <c r="AD65" s="2"/>
      <c r="AE65" s="2"/>
      <c r="AF65" s="144"/>
      <c r="AG65" s="96"/>
      <c r="AH65" s="116"/>
      <c r="AI65" s="143">
        <f>IF(OR(Anordnungstabelle[[#This Row],[Raten-
Zahlung]]="Ja",Anordnungstabelle[[#This Row],[Raten-
Zahlung]]="Rücknahme"),Anordnungstabelle[[#This Row],[Gesamtbetrag]]-Anordnungstabelle[[#This Row],[noch offener
Ratenbetrag]],0)</f>
        <v>0</v>
      </c>
      <c r="AJ65" s="121"/>
      <c r="AK65" s="119">
        <f>IF(Anordnungstabelle[[#This Row],[noch offener
Restbetrag
(wenn keine Ratenzahlung vereinbart)]]&gt;0,Anordnungstabelle[[#This Row],[Gesamtbetrag]]-Anordnungstabelle[[#This Row],[noch offener
Restbetrag
(wenn keine Ratenzahlung vereinbart)]],0)</f>
        <v>0</v>
      </c>
      <c r="AL65" s="68"/>
      <c r="AM65" s="65"/>
      <c r="AN65" s="8"/>
      <c r="AO65" s="5"/>
      <c r="AP65" s="12"/>
      <c r="AQ65" s="7"/>
      <c r="AR65" s="7"/>
      <c r="AS65" s="5"/>
      <c r="AT65" s="129"/>
      <c r="AU65" s="57"/>
      <c r="AV65" s="4"/>
    </row>
    <row r="66" spans="1:48" s="72" customFormat="1" x14ac:dyDescent="0.25">
      <c r="A66" s="14">
        <v>63</v>
      </c>
      <c r="F66" s="131"/>
      <c r="G66" s="2"/>
      <c r="H66" s="2"/>
      <c r="I66" s="78"/>
      <c r="J66" s="3"/>
      <c r="K66" s="114"/>
      <c r="L66" s="3"/>
      <c r="M66" s="114"/>
      <c r="N66" s="3"/>
      <c r="O66" s="114"/>
      <c r="P66" s="3"/>
      <c r="Q66" s="114"/>
      <c r="R66" s="3"/>
      <c r="S66" s="114"/>
      <c r="T66" s="3"/>
      <c r="U66" s="114"/>
      <c r="V66" s="10">
        <f t="shared" si="2"/>
        <v>0</v>
      </c>
      <c r="W66" s="162"/>
      <c r="X66" s="70"/>
      <c r="Y66" s="76"/>
      <c r="Z66" s="70"/>
      <c r="AC66" s="104"/>
      <c r="AD66" s="2"/>
      <c r="AE66" s="2"/>
      <c r="AF66" s="144"/>
      <c r="AG66" s="96"/>
      <c r="AH66" s="116"/>
      <c r="AI66" s="143">
        <f>IF(OR(Anordnungstabelle[[#This Row],[Raten-
Zahlung]]="Ja",Anordnungstabelle[[#This Row],[Raten-
Zahlung]]="Rücknahme"),Anordnungstabelle[[#This Row],[Gesamtbetrag]]-Anordnungstabelle[[#This Row],[noch offener
Ratenbetrag]],0)</f>
        <v>0</v>
      </c>
      <c r="AJ66" s="121"/>
      <c r="AK66" s="119">
        <f>IF(Anordnungstabelle[[#This Row],[noch offener
Restbetrag
(wenn keine Ratenzahlung vereinbart)]]&gt;0,Anordnungstabelle[[#This Row],[Gesamtbetrag]]-Anordnungstabelle[[#This Row],[noch offener
Restbetrag
(wenn keine Ratenzahlung vereinbart)]],0)</f>
        <v>0</v>
      </c>
      <c r="AL66" s="68"/>
      <c r="AM66" s="65"/>
      <c r="AN66" s="8"/>
      <c r="AO66" s="5"/>
      <c r="AP66" s="12"/>
      <c r="AQ66" s="7"/>
      <c r="AR66" s="7"/>
      <c r="AS66" s="5"/>
      <c r="AT66" s="129"/>
      <c r="AU66" s="57"/>
      <c r="AV66" s="4"/>
    </row>
    <row r="67" spans="1:48" s="72" customFormat="1" x14ac:dyDescent="0.25">
      <c r="A67" s="14">
        <v>64</v>
      </c>
      <c r="F67" s="131"/>
      <c r="G67" s="2"/>
      <c r="H67" s="2"/>
      <c r="I67" s="78"/>
      <c r="J67" s="3"/>
      <c r="K67" s="114"/>
      <c r="L67" s="3"/>
      <c r="M67" s="114"/>
      <c r="N67" s="3"/>
      <c r="O67" s="114"/>
      <c r="P67" s="3"/>
      <c r="Q67" s="114"/>
      <c r="R67" s="3"/>
      <c r="S67" s="114"/>
      <c r="T67" s="3"/>
      <c r="U67" s="114"/>
      <c r="V67" s="10">
        <f t="shared" si="2"/>
        <v>0</v>
      </c>
      <c r="W67" s="162"/>
      <c r="X67" s="70"/>
      <c r="Y67" s="76"/>
      <c r="Z67" s="70"/>
      <c r="AC67" s="104"/>
      <c r="AD67" s="2"/>
      <c r="AE67" s="2"/>
      <c r="AF67" s="144"/>
      <c r="AG67" s="96"/>
      <c r="AH67" s="116"/>
      <c r="AI67" s="143">
        <f>IF(OR(Anordnungstabelle[[#This Row],[Raten-
Zahlung]]="Ja",Anordnungstabelle[[#This Row],[Raten-
Zahlung]]="Rücknahme"),Anordnungstabelle[[#This Row],[Gesamtbetrag]]-Anordnungstabelle[[#This Row],[noch offener
Ratenbetrag]],0)</f>
        <v>0</v>
      </c>
      <c r="AJ67" s="121"/>
      <c r="AK67" s="119">
        <f>IF(Anordnungstabelle[[#This Row],[noch offener
Restbetrag
(wenn keine Ratenzahlung vereinbart)]]&gt;0,Anordnungstabelle[[#This Row],[Gesamtbetrag]]-Anordnungstabelle[[#This Row],[noch offener
Restbetrag
(wenn keine Ratenzahlung vereinbart)]],0)</f>
        <v>0</v>
      </c>
      <c r="AL67" s="68"/>
      <c r="AM67" s="65"/>
      <c r="AN67" s="8"/>
      <c r="AO67" s="5"/>
      <c r="AP67" s="12"/>
      <c r="AQ67" s="7"/>
      <c r="AR67" s="7"/>
      <c r="AS67" s="5"/>
      <c r="AT67" s="129"/>
      <c r="AU67" s="57"/>
      <c r="AV67" s="4"/>
    </row>
    <row r="68" spans="1:48" s="72" customFormat="1" x14ac:dyDescent="0.25">
      <c r="A68" s="14">
        <v>65</v>
      </c>
      <c r="F68" s="131"/>
      <c r="G68" s="2"/>
      <c r="H68" s="2"/>
      <c r="I68" s="78"/>
      <c r="J68" s="3"/>
      <c r="K68" s="114"/>
      <c r="L68" s="3"/>
      <c r="M68" s="114"/>
      <c r="N68" s="3"/>
      <c r="O68" s="114"/>
      <c r="P68" s="3"/>
      <c r="Q68" s="114"/>
      <c r="R68" s="3"/>
      <c r="S68" s="114"/>
      <c r="T68" s="3"/>
      <c r="U68" s="114"/>
      <c r="V68" s="10">
        <f t="shared" si="2"/>
        <v>0</v>
      </c>
      <c r="W68" s="162"/>
      <c r="X68" s="70"/>
      <c r="Y68" s="76"/>
      <c r="Z68" s="70"/>
      <c r="AC68" s="104"/>
      <c r="AD68" s="2"/>
      <c r="AE68" s="2"/>
      <c r="AF68" s="144"/>
      <c r="AG68" s="96"/>
      <c r="AH68" s="116"/>
      <c r="AI68" s="143">
        <f>IF(OR(Anordnungstabelle[[#This Row],[Raten-
Zahlung]]="Ja",Anordnungstabelle[[#This Row],[Raten-
Zahlung]]="Rücknahme"),Anordnungstabelle[[#This Row],[Gesamtbetrag]]-Anordnungstabelle[[#This Row],[noch offener
Ratenbetrag]],0)</f>
        <v>0</v>
      </c>
      <c r="AJ68" s="121"/>
      <c r="AK68" s="119">
        <f>IF(Anordnungstabelle[[#This Row],[noch offener
Restbetrag
(wenn keine Ratenzahlung vereinbart)]]&gt;0,Anordnungstabelle[[#This Row],[Gesamtbetrag]]-Anordnungstabelle[[#This Row],[noch offener
Restbetrag
(wenn keine Ratenzahlung vereinbart)]],0)</f>
        <v>0</v>
      </c>
      <c r="AL68" s="68"/>
      <c r="AM68" s="65"/>
      <c r="AN68" s="8"/>
      <c r="AO68" s="5"/>
      <c r="AP68" s="12"/>
      <c r="AQ68" s="7"/>
      <c r="AR68" s="7"/>
      <c r="AS68" s="5"/>
      <c r="AT68" s="129"/>
      <c r="AU68" s="57"/>
      <c r="AV68" s="4"/>
    </row>
    <row r="69" spans="1:48" s="72" customFormat="1" x14ac:dyDescent="0.25">
      <c r="A69" s="14">
        <v>66</v>
      </c>
      <c r="F69" s="131"/>
      <c r="G69" s="2"/>
      <c r="H69" s="2"/>
      <c r="I69" s="78"/>
      <c r="J69" s="3"/>
      <c r="K69" s="114"/>
      <c r="L69" s="3"/>
      <c r="M69" s="114"/>
      <c r="N69" s="3"/>
      <c r="O69" s="114"/>
      <c r="P69" s="3"/>
      <c r="Q69" s="114"/>
      <c r="R69" s="3"/>
      <c r="S69" s="114"/>
      <c r="T69" s="3"/>
      <c r="U69" s="114"/>
      <c r="V69" s="10">
        <f t="shared" si="2"/>
        <v>0</v>
      </c>
      <c r="W69" s="162"/>
      <c r="X69" s="70"/>
      <c r="Y69" s="76"/>
      <c r="Z69" s="70"/>
      <c r="AC69" s="104"/>
      <c r="AD69" s="2"/>
      <c r="AE69" s="2"/>
      <c r="AF69" s="144"/>
      <c r="AG69" s="96"/>
      <c r="AH69" s="116"/>
      <c r="AI69" s="143">
        <f>IF(OR(Anordnungstabelle[[#This Row],[Raten-
Zahlung]]="Ja",Anordnungstabelle[[#This Row],[Raten-
Zahlung]]="Rücknahme"),Anordnungstabelle[[#This Row],[Gesamtbetrag]]-Anordnungstabelle[[#This Row],[noch offener
Ratenbetrag]],0)</f>
        <v>0</v>
      </c>
      <c r="AJ69" s="121"/>
      <c r="AK69" s="119">
        <f>IF(Anordnungstabelle[[#This Row],[noch offener
Restbetrag
(wenn keine Ratenzahlung vereinbart)]]&gt;0,Anordnungstabelle[[#This Row],[Gesamtbetrag]]-Anordnungstabelle[[#This Row],[noch offener
Restbetrag
(wenn keine Ratenzahlung vereinbart)]],0)</f>
        <v>0</v>
      </c>
      <c r="AL69" s="68"/>
      <c r="AM69" s="65"/>
      <c r="AN69" s="8"/>
      <c r="AO69" s="5"/>
      <c r="AP69" s="12"/>
      <c r="AQ69" s="7"/>
      <c r="AR69" s="7"/>
      <c r="AS69" s="5"/>
      <c r="AT69" s="129"/>
      <c r="AU69" s="57"/>
      <c r="AV69" s="4"/>
    </row>
    <row r="70" spans="1:48" s="72" customFormat="1" x14ac:dyDescent="0.25">
      <c r="A70" s="14">
        <v>67</v>
      </c>
      <c r="F70" s="131"/>
      <c r="G70" s="2"/>
      <c r="H70" s="2"/>
      <c r="I70" s="78"/>
      <c r="J70" s="3"/>
      <c r="K70" s="114"/>
      <c r="L70" s="3"/>
      <c r="M70" s="114"/>
      <c r="N70" s="3"/>
      <c r="O70" s="114"/>
      <c r="P70" s="3"/>
      <c r="Q70" s="114"/>
      <c r="R70" s="3"/>
      <c r="S70" s="114"/>
      <c r="T70" s="3"/>
      <c r="U70" s="114"/>
      <c r="V70" s="10">
        <f t="shared" si="2"/>
        <v>0</v>
      </c>
      <c r="W70" s="162"/>
      <c r="X70" s="70"/>
      <c r="Y70" s="76"/>
      <c r="Z70" s="70"/>
      <c r="AC70" s="104"/>
      <c r="AD70" s="2"/>
      <c r="AE70" s="2"/>
      <c r="AF70" s="144"/>
      <c r="AG70" s="96"/>
      <c r="AH70" s="116"/>
      <c r="AI70" s="143">
        <f>IF(OR(Anordnungstabelle[[#This Row],[Raten-
Zahlung]]="Ja",Anordnungstabelle[[#This Row],[Raten-
Zahlung]]="Rücknahme"),Anordnungstabelle[[#This Row],[Gesamtbetrag]]-Anordnungstabelle[[#This Row],[noch offener
Ratenbetrag]],0)</f>
        <v>0</v>
      </c>
      <c r="AJ70" s="121"/>
      <c r="AK70" s="119">
        <f>IF(Anordnungstabelle[[#This Row],[noch offener
Restbetrag
(wenn keine Ratenzahlung vereinbart)]]&gt;0,Anordnungstabelle[[#This Row],[Gesamtbetrag]]-Anordnungstabelle[[#This Row],[noch offener
Restbetrag
(wenn keine Ratenzahlung vereinbart)]],0)</f>
        <v>0</v>
      </c>
      <c r="AL70" s="68"/>
      <c r="AM70" s="65"/>
      <c r="AN70" s="8"/>
      <c r="AO70" s="5"/>
      <c r="AP70" s="12"/>
      <c r="AQ70" s="7"/>
      <c r="AR70" s="7"/>
      <c r="AS70" s="5"/>
      <c r="AT70" s="129"/>
      <c r="AU70" s="57"/>
      <c r="AV70" s="4"/>
    </row>
    <row r="71" spans="1:48" s="72" customFormat="1" x14ac:dyDescent="0.25">
      <c r="A71" s="14">
        <v>68</v>
      </c>
      <c r="F71" s="131"/>
      <c r="G71" s="2"/>
      <c r="H71" s="2"/>
      <c r="I71" s="78"/>
      <c r="J71" s="3"/>
      <c r="K71" s="114"/>
      <c r="L71" s="3"/>
      <c r="M71" s="114"/>
      <c r="N71" s="3"/>
      <c r="O71" s="114"/>
      <c r="P71" s="3"/>
      <c r="Q71" s="114"/>
      <c r="R71" s="3"/>
      <c r="S71" s="114"/>
      <c r="T71" s="3"/>
      <c r="U71" s="114"/>
      <c r="V71" s="10">
        <f t="shared" si="2"/>
        <v>0</v>
      </c>
      <c r="W71" s="162"/>
      <c r="X71" s="70"/>
      <c r="Y71" s="76"/>
      <c r="Z71" s="70"/>
      <c r="AC71" s="104"/>
      <c r="AD71" s="2"/>
      <c r="AE71" s="2"/>
      <c r="AF71" s="144"/>
      <c r="AG71" s="96"/>
      <c r="AH71" s="116"/>
      <c r="AI71" s="143">
        <f>IF(OR(Anordnungstabelle[[#This Row],[Raten-
Zahlung]]="Ja",Anordnungstabelle[[#This Row],[Raten-
Zahlung]]="Rücknahme"),Anordnungstabelle[[#This Row],[Gesamtbetrag]]-Anordnungstabelle[[#This Row],[noch offener
Ratenbetrag]],0)</f>
        <v>0</v>
      </c>
      <c r="AJ71" s="121"/>
      <c r="AK71" s="119">
        <f>IF(Anordnungstabelle[[#This Row],[noch offener
Restbetrag
(wenn keine Ratenzahlung vereinbart)]]&gt;0,Anordnungstabelle[[#This Row],[Gesamtbetrag]]-Anordnungstabelle[[#This Row],[noch offener
Restbetrag
(wenn keine Ratenzahlung vereinbart)]],0)</f>
        <v>0</v>
      </c>
      <c r="AL71" s="68"/>
      <c r="AM71" s="65"/>
      <c r="AN71" s="8"/>
      <c r="AO71" s="5"/>
      <c r="AP71" s="12"/>
      <c r="AQ71" s="7"/>
      <c r="AR71" s="7"/>
      <c r="AS71" s="5"/>
      <c r="AT71" s="129"/>
      <c r="AU71" s="57"/>
      <c r="AV71" s="4"/>
    </row>
    <row r="72" spans="1:48" s="72" customFormat="1" x14ac:dyDescent="0.25">
      <c r="A72" s="14">
        <v>69</v>
      </c>
      <c r="F72" s="131"/>
      <c r="G72" s="2"/>
      <c r="H72" s="2"/>
      <c r="I72" s="78"/>
      <c r="J72" s="3"/>
      <c r="K72" s="114"/>
      <c r="L72" s="3"/>
      <c r="M72" s="114"/>
      <c r="N72" s="3"/>
      <c r="O72" s="114"/>
      <c r="P72" s="3"/>
      <c r="Q72" s="114"/>
      <c r="R72" s="3"/>
      <c r="S72" s="114"/>
      <c r="T72" s="3"/>
      <c r="U72" s="114"/>
      <c r="V72" s="10">
        <f t="shared" si="2"/>
        <v>0</v>
      </c>
      <c r="W72" s="162"/>
      <c r="X72" s="70"/>
      <c r="Y72" s="76"/>
      <c r="Z72" s="70"/>
      <c r="AC72" s="104"/>
      <c r="AD72" s="2"/>
      <c r="AE72" s="2"/>
      <c r="AF72" s="144"/>
      <c r="AG72" s="96"/>
      <c r="AH72" s="116"/>
      <c r="AI72" s="143">
        <f>IF(OR(Anordnungstabelle[[#This Row],[Raten-
Zahlung]]="Ja",Anordnungstabelle[[#This Row],[Raten-
Zahlung]]="Rücknahme"),Anordnungstabelle[[#This Row],[Gesamtbetrag]]-Anordnungstabelle[[#This Row],[noch offener
Ratenbetrag]],0)</f>
        <v>0</v>
      </c>
      <c r="AJ72" s="121"/>
      <c r="AK72" s="119">
        <f>IF(Anordnungstabelle[[#This Row],[noch offener
Restbetrag
(wenn keine Ratenzahlung vereinbart)]]&gt;0,Anordnungstabelle[[#This Row],[Gesamtbetrag]]-Anordnungstabelle[[#This Row],[noch offener
Restbetrag
(wenn keine Ratenzahlung vereinbart)]],0)</f>
        <v>0</v>
      </c>
      <c r="AL72" s="68"/>
      <c r="AM72" s="65"/>
      <c r="AN72" s="8"/>
      <c r="AO72" s="5"/>
      <c r="AP72" s="12"/>
      <c r="AQ72" s="7"/>
      <c r="AR72" s="7"/>
      <c r="AS72" s="5"/>
      <c r="AT72" s="129"/>
      <c r="AU72" s="57"/>
      <c r="AV72" s="4"/>
    </row>
    <row r="73" spans="1:48" s="72" customFormat="1" x14ac:dyDescent="0.25">
      <c r="A73" s="14">
        <v>70</v>
      </c>
      <c r="F73" s="131"/>
      <c r="G73" s="2"/>
      <c r="H73" s="2"/>
      <c r="I73" s="78"/>
      <c r="J73" s="3"/>
      <c r="K73" s="114"/>
      <c r="L73" s="3"/>
      <c r="M73" s="114"/>
      <c r="N73" s="3"/>
      <c r="O73" s="114"/>
      <c r="P73" s="3"/>
      <c r="Q73" s="114"/>
      <c r="R73" s="3"/>
      <c r="S73" s="114"/>
      <c r="T73" s="3"/>
      <c r="U73" s="114"/>
      <c r="V73" s="10">
        <f t="shared" si="2"/>
        <v>0</v>
      </c>
      <c r="W73" s="162"/>
      <c r="X73" s="70"/>
      <c r="Y73" s="76"/>
      <c r="Z73" s="70"/>
      <c r="AC73" s="104"/>
      <c r="AD73" s="2"/>
      <c r="AE73" s="2"/>
      <c r="AF73" s="144"/>
      <c r="AG73" s="96"/>
      <c r="AH73" s="116"/>
      <c r="AI73" s="143">
        <f>IF(OR(Anordnungstabelle[[#This Row],[Raten-
Zahlung]]="Ja",Anordnungstabelle[[#This Row],[Raten-
Zahlung]]="Rücknahme"),Anordnungstabelle[[#This Row],[Gesamtbetrag]]-Anordnungstabelle[[#This Row],[noch offener
Ratenbetrag]],0)</f>
        <v>0</v>
      </c>
      <c r="AJ73" s="121"/>
      <c r="AK73" s="119">
        <f>IF(Anordnungstabelle[[#This Row],[noch offener
Restbetrag
(wenn keine Ratenzahlung vereinbart)]]&gt;0,Anordnungstabelle[[#This Row],[Gesamtbetrag]]-Anordnungstabelle[[#This Row],[noch offener
Restbetrag
(wenn keine Ratenzahlung vereinbart)]],0)</f>
        <v>0</v>
      </c>
      <c r="AL73" s="68"/>
      <c r="AM73" s="65"/>
      <c r="AN73" s="8"/>
      <c r="AO73" s="5"/>
      <c r="AP73" s="12"/>
      <c r="AQ73" s="7"/>
      <c r="AR73" s="7"/>
      <c r="AS73" s="5"/>
      <c r="AT73" s="129"/>
      <c r="AU73" s="57"/>
      <c r="AV73" s="4"/>
    </row>
    <row r="74" spans="1:48" s="72" customFormat="1" x14ac:dyDescent="0.25">
      <c r="A74" s="14">
        <v>71</v>
      </c>
      <c r="F74" s="131"/>
      <c r="G74" s="2"/>
      <c r="H74" s="2"/>
      <c r="I74" s="78"/>
      <c r="J74" s="3"/>
      <c r="K74" s="114"/>
      <c r="L74" s="3"/>
      <c r="M74" s="114"/>
      <c r="N74" s="3"/>
      <c r="O74" s="114"/>
      <c r="P74" s="3"/>
      <c r="Q74" s="114"/>
      <c r="R74" s="3"/>
      <c r="S74" s="114"/>
      <c r="T74" s="3"/>
      <c r="U74" s="114"/>
      <c r="V74" s="10">
        <f t="shared" si="2"/>
        <v>0</v>
      </c>
      <c r="W74" s="162"/>
      <c r="X74" s="70"/>
      <c r="Y74" s="76"/>
      <c r="Z74" s="70"/>
      <c r="AC74" s="104"/>
      <c r="AD74" s="2"/>
      <c r="AE74" s="2"/>
      <c r="AF74" s="144"/>
      <c r="AG74" s="96"/>
      <c r="AH74" s="116"/>
      <c r="AI74" s="143">
        <f>IF(OR(Anordnungstabelle[[#This Row],[Raten-
Zahlung]]="Ja",Anordnungstabelle[[#This Row],[Raten-
Zahlung]]="Rücknahme"),Anordnungstabelle[[#This Row],[Gesamtbetrag]]-Anordnungstabelle[[#This Row],[noch offener
Ratenbetrag]],0)</f>
        <v>0</v>
      </c>
      <c r="AJ74" s="121"/>
      <c r="AK74" s="119">
        <f>IF(Anordnungstabelle[[#This Row],[noch offener
Restbetrag
(wenn keine Ratenzahlung vereinbart)]]&gt;0,Anordnungstabelle[[#This Row],[Gesamtbetrag]]-Anordnungstabelle[[#This Row],[noch offener
Restbetrag
(wenn keine Ratenzahlung vereinbart)]],0)</f>
        <v>0</v>
      </c>
      <c r="AL74" s="68"/>
      <c r="AM74" s="65"/>
      <c r="AN74" s="8"/>
      <c r="AO74" s="5"/>
      <c r="AP74" s="12"/>
      <c r="AQ74" s="7"/>
      <c r="AR74" s="7"/>
      <c r="AS74" s="5"/>
      <c r="AT74" s="129"/>
      <c r="AU74" s="57"/>
      <c r="AV74" s="4"/>
    </row>
    <row r="75" spans="1:48" s="72" customFormat="1" x14ac:dyDescent="0.25">
      <c r="A75" s="14">
        <v>72</v>
      </c>
      <c r="F75" s="131"/>
      <c r="G75" s="2"/>
      <c r="H75" s="2"/>
      <c r="I75" s="78"/>
      <c r="J75" s="3"/>
      <c r="K75" s="114"/>
      <c r="L75" s="3"/>
      <c r="M75" s="114"/>
      <c r="N75" s="3"/>
      <c r="O75" s="114"/>
      <c r="P75" s="3"/>
      <c r="Q75" s="114"/>
      <c r="R75" s="3"/>
      <c r="S75" s="114"/>
      <c r="T75" s="3"/>
      <c r="U75" s="114"/>
      <c r="V75" s="10">
        <f t="shared" si="2"/>
        <v>0</v>
      </c>
      <c r="W75" s="162"/>
      <c r="X75" s="70"/>
      <c r="Y75" s="76"/>
      <c r="Z75" s="70"/>
      <c r="AC75" s="104"/>
      <c r="AD75" s="2"/>
      <c r="AE75" s="2"/>
      <c r="AF75" s="144"/>
      <c r="AG75" s="96"/>
      <c r="AH75" s="116"/>
      <c r="AI75" s="143">
        <f>IF(OR(Anordnungstabelle[[#This Row],[Raten-
Zahlung]]="Ja",Anordnungstabelle[[#This Row],[Raten-
Zahlung]]="Rücknahme"),Anordnungstabelle[[#This Row],[Gesamtbetrag]]-Anordnungstabelle[[#This Row],[noch offener
Ratenbetrag]],0)</f>
        <v>0</v>
      </c>
      <c r="AJ75" s="121"/>
      <c r="AK75" s="119">
        <f>IF(Anordnungstabelle[[#This Row],[noch offener
Restbetrag
(wenn keine Ratenzahlung vereinbart)]]&gt;0,Anordnungstabelle[[#This Row],[Gesamtbetrag]]-Anordnungstabelle[[#This Row],[noch offener
Restbetrag
(wenn keine Ratenzahlung vereinbart)]],0)</f>
        <v>0</v>
      </c>
      <c r="AL75" s="68"/>
      <c r="AM75" s="65"/>
      <c r="AN75" s="8"/>
      <c r="AO75" s="5"/>
      <c r="AP75" s="12"/>
      <c r="AQ75" s="7"/>
      <c r="AR75" s="7"/>
      <c r="AS75" s="5"/>
      <c r="AT75" s="129"/>
      <c r="AU75" s="57"/>
      <c r="AV75" s="4"/>
    </row>
    <row r="76" spans="1:48" s="72" customFormat="1" x14ac:dyDescent="0.25">
      <c r="A76" s="14">
        <v>73</v>
      </c>
      <c r="F76" s="131"/>
      <c r="G76" s="2"/>
      <c r="H76" s="2"/>
      <c r="I76" s="78"/>
      <c r="J76" s="3"/>
      <c r="K76" s="114"/>
      <c r="L76" s="3"/>
      <c r="M76" s="114"/>
      <c r="N76" s="3"/>
      <c r="O76" s="114"/>
      <c r="P76" s="3"/>
      <c r="Q76" s="114"/>
      <c r="R76" s="3"/>
      <c r="S76" s="114"/>
      <c r="T76" s="3"/>
      <c r="U76" s="114"/>
      <c r="V76" s="10">
        <f t="shared" si="2"/>
        <v>0</v>
      </c>
      <c r="W76" s="162"/>
      <c r="X76" s="70"/>
      <c r="Y76" s="76"/>
      <c r="Z76" s="70"/>
      <c r="AC76" s="104"/>
      <c r="AD76" s="2"/>
      <c r="AE76" s="2"/>
      <c r="AF76" s="144"/>
      <c r="AG76" s="96"/>
      <c r="AH76" s="116"/>
      <c r="AI76" s="143">
        <f>IF(OR(Anordnungstabelle[[#This Row],[Raten-
Zahlung]]="Ja",Anordnungstabelle[[#This Row],[Raten-
Zahlung]]="Rücknahme"),Anordnungstabelle[[#This Row],[Gesamtbetrag]]-Anordnungstabelle[[#This Row],[noch offener
Ratenbetrag]],0)</f>
        <v>0</v>
      </c>
      <c r="AJ76" s="121"/>
      <c r="AK76" s="119">
        <f>IF(Anordnungstabelle[[#This Row],[noch offener
Restbetrag
(wenn keine Ratenzahlung vereinbart)]]&gt;0,Anordnungstabelle[[#This Row],[Gesamtbetrag]]-Anordnungstabelle[[#This Row],[noch offener
Restbetrag
(wenn keine Ratenzahlung vereinbart)]],0)</f>
        <v>0</v>
      </c>
      <c r="AL76" s="68"/>
      <c r="AM76" s="65"/>
      <c r="AN76" s="8"/>
      <c r="AO76" s="5"/>
      <c r="AP76" s="12"/>
      <c r="AQ76" s="7"/>
      <c r="AR76" s="7"/>
      <c r="AS76" s="5"/>
      <c r="AT76" s="129"/>
      <c r="AU76" s="57"/>
      <c r="AV76" s="4"/>
    </row>
    <row r="77" spans="1:48" s="72" customFormat="1" x14ac:dyDescent="0.25">
      <c r="A77" s="14">
        <v>74</v>
      </c>
      <c r="F77" s="131"/>
      <c r="G77" s="2"/>
      <c r="H77" s="2"/>
      <c r="I77" s="78"/>
      <c r="J77" s="3"/>
      <c r="K77" s="114"/>
      <c r="L77" s="3"/>
      <c r="M77" s="114"/>
      <c r="N77" s="3"/>
      <c r="O77" s="114"/>
      <c r="P77" s="3"/>
      <c r="Q77" s="114"/>
      <c r="R77" s="3"/>
      <c r="S77" s="114"/>
      <c r="T77" s="3"/>
      <c r="U77" s="114"/>
      <c r="V77" s="10">
        <f t="shared" si="2"/>
        <v>0</v>
      </c>
      <c r="W77" s="162"/>
      <c r="X77" s="70"/>
      <c r="Y77" s="76"/>
      <c r="Z77" s="70"/>
      <c r="AC77" s="104"/>
      <c r="AD77" s="2"/>
      <c r="AE77" s="2"/>
      <c r="AF77" s="144"/>
      <c r="AG77" s="96"/>
      <c r="AH77" s="116"/>
      <c r="AI77" s="143">
        <f>IF(OR(Anordnungstabelle[[#This Row],[Raten-
Zahlung]]="Ja",Anordnungstabelle[[#This Row],[Raten-
Zahlung]]="Rücknahme"),Anordnungstabelle[[#This Row],[Gesamtbetrag]]-Anordnungstabelle[[#This Row],[noch offener
Ratenbetrag]],0)</f>
        <v>0</v>
      </c>
      <c r="AJ77" s="121"/>
      <c r="AK77" s="119">
        <f>IF(Anordnungstabelle[[#This Row],[noch offener
Restbetrag
(wenn keine Ratenzahlung vereinbart)]]&gt;0,Anordnungstabelle[[#This Row],[Gesamtbetrag]]-Anordnungstabelle[[#This Row],[noch offener
Restbetrag
(wenn keine Ratenzahlung vereinbart)]],0)</f>
        <v>0</v>
      </c>
      <c r="AL77" s="68"/>
      <c r="AM77" s="65"/>
      <c r="AN77" s="8"/>
      <c r="AO77" s="5"/>
      <c r="AP77" s="12"/>
      <c r="AQ77" s="7"/>
      <c r="AR77" s="7"/>
      <c r="AS77" s="5"/>
      <c r="AT77" s="129"/>
      <c r="AU77" s="57"/>
      <c r="AV77" s="4"/>
    </row>
    <row r="78" spans="1:48" s="72" customFormat="1" x14ac:dyDescent="0.25">
      <c r="A78" s="14">
        <v>75</v>
      </c>
      <c r="F78" s="131"/>
      <c r="G78" s="2"/>
      <c r="H78" s="2"/>
      <c r="I78" s="78"/>
      <c r="J78" s="3"/>
      <c r="K78" s="114"/>
      <c r="L78" s="3"/>
      <c r="M78" s="114"/>
      <c r="N78" s="3"/>
      <c r="O78" s="114"/>
      <c r="P78" s="3"/>
      <c r="Q78" s="114"/>
      <c r="R78" s="3"/>
      <c r="S78" s="114"/>
      <c r="T78" s="3"/>
      <c r="U78" s="114"/>
      <c r="V78" s="10">
        <f t="shared" si="2"/>
        <v>0</v>
      </c>
      <c r="W78" s="162"/>
      <c r="X78" s="70"/>
      <c r="Y78" s="76"/>
      <c r="Z78" s="70"/>
      <c r="AC78" s="104"/>
      <c r="AD78" s="2"/>
      <c r="AE78" s="2"/>
      <c r="AF78" s="144"/>
      <c r="AG78" s="96"/>
      <c r="AH78" s="116"/>
      <c r="AI78" s="143">
        <f>IF(OR(Anordnungstabelle[[#This Row],[Raten-
Zahlung]]="Ja",Anordnungstabelle[[#This Row],[Raten-
Zahlung]]="Rücknahme"),Anordnungstabelle[[#This Row],[Gesamtbetrag]]-Anordnungstabelle[[#This Row],[noch offener
Ratenbetrag]],0)</f>
        <v>0</v>
      </c>
      <c r="AJ78" s="121"/>
      <c r="AK78" s="119">
        <f>IF(Anordnungstabelle[[#This Row],[noch offener
Restbetrag
(wenn keine Ratenzahlung vereinbart)]]&gt;0,Anordnungstabelle[[#This Row],[Gesamtbetrag]]-Anordnungstabelle[[#This Row],[noch offener
Restbetrag
(wenn keine Ratenzahlung vereinbart)]],0)</f>
        <v>0</v>
      </c>
      <c r="AL78" s="68"/>
      <c r="AM78" s="65"/>
      <c r="AN78" s="8"/>
      <c r="AO78" s="5"/>
      <c r="AP78" s="12"/>
      <c r="AQ78" s="7"/>
      <c r="AR78" s="7"/>
      <c r="AS78" s="5"/>
      <c r="AT78" s="129"/>
      <c r="AU78" s="57"/>
      <c r="AV78" s="4"/>
    </row>
    <row r="79" spans="1:48" s="72" customFormat="1" x14ac:dyDescent="0.25">
      <c r="A79" s="14">
        <v>76</v>
      </c>
      <c r="F79" s="131"/>
      <c r="G79" s="2"/>
      <c r="H79" s="2"/>
      <c r="I79" s="78"/>
      <c r="J79" s="3"/>
      <c r="K79" s="114"/>
      <c r="L79" s="3"/>
      <c r="M79" s="114"/>
      <c r="N79" s="3"/>
      <c r="O79" s="114"/>
      <c r="P79" s="3"/>
      <c r="Q79" s="114"/>
      <c r="R79" s="3"/>
      <c r="S79" s="114"/>
      <c r="T79" s="3"/>
      <c r="U79" s="114"/>
      <c r="V79" s="10">
        <f t="shared" si="2"/>
        <v>0</v>
      </c>
      <c r="W79" s="162"/>
      <c r="X79" s="70"/>
      <c r="Y79" s="76"/>
      <c r="Z79" s="70"/>
      <c r="AC79" s="104"/>
      <c r="AD79" s="2"/>
      <c r="AE79" s="2"/>
      <c r="AF79" s="144"/>
      <c r="AG79" s="96"/>
      <c r="AH79" s="116"/>
      <c r="AI79" s="143">
        <f>IF(OR(Anordnungstabelle[[#This Row],[Raten-
Zahlung]]="Ja",Anordnungstabelle[[#This Row],[Raten-
Zahlung]]="Rücknahme"),Anordnungstabelle[[#This Row],[Gesamtbetrag]]-Anordnungstabelle[[#This Row],[noch offener
Ratenbetrag]],0)</f>
        <v>0</v>
      </c>
      <c r="AJ79" s="121"/>
      <c r="AK79" s="119">
        <f>IF(Anordnungstabelle[[#This Row],[noch offener
Restbetrag
(wenn keine Ratenzahlung vereinbart)]]&gt;0,Anordnungstabelle[[#This Row],[Gesamtbetrag]]-Anordnungstabelle[[#This Row],[noch offener
Restbetrag
(wenn keine Ratenzahlung vereinbart)]],0)</f>
        <v>0</v>
      </c>
      <c r="AL79" s="68"/>
      <c r="AM79" s="65"/>
      <c r="AN79" s="8"/>
      <c r="AO79" s="5"/>
      <c r="AP79" s="12"/>
      <c r="AQ79" s="7"/>
      <c r="AR79" s="7"/>
      <c r="AS79" s="5"/>
      <c r="AT79" s="129"/>
      <c r="AU79" s="57"/>
      <c r="AV79" s="4"/>
    </row>
    <row r="80" spans="1:48" s="72" customFormat="1" x14ac:dyDescent="0.25">
      <c r="A80" s="14">
        <v>77</v>
      </c>
      <c r="F80" s="131"/>
      <c r="G80" s="2"/>
      <c r="H80" s="2"/>
      <c r="I80" s="78"/>
      <c r="J80" s="3"/>
      <c r="K80" s="114"/>
      <c r="L80" s="3"/>
      <c r="M80" s="114"/>
      <c r="N80" s="3"/>
      <c r="O80" s="114"/>
      <c r="P80" s="3"/>
      <c r="Q80" s="114"/>
      <c r="R80" s="3"/>
      <c r="S80" s="114"/>
      <c r="T80" s="3"/>
      <c r="U80" s="114"/>
      <c r="V80" s="10">
        <f t="shared" si="2"/>
        <v>0</v>
      </c>
      <c r="W80" s="162"/>
      <c r="X80" s="70"/>
      <c r="Y80" s="76"/>
      <c r="Z80" s="70"/>
      <c r="AC80" s="104"/>
      <c r="AD80" s="2"/>
      <c r="AE80" s="2"/>
      <c r="AF80" s="144"/>
      <c r="AG80" s="96"/>
      <c r="AH80" s="116"/>
      <c r="AI80" s="143">
        <f>IF(OR(Anordnungstabelle[[#This Row],[Raten-
Zahlung]]="Ja",Anordnungstabelle[[#This Row],[Raten-
Zahlung]]="Rücknahme"),Anordnungstabelle[[#This Row],[Gesamtbetrag]]-Anordnungstabelle[[#This Row],[noch offener
Ratenbetrag]],0)</f>
        <v>0</v>
      </c>
      <c r="AJ80" s="121"/>
      <c r="AK80" s="119">
        <f>IF(Anordnungstabelle[[#This Row],[noch offener
Restbetrag
(wenn keine Ratenzahlung vereinbart)]]&gt;0,Anordnungstabelle[[#This Row],[Gesamtbetrag]]-Anordnungstabelle[[#This Row],[noch offener
Restbetrag
(wenn keine Ratenzahlung vereinbart)]],0)</f>
        <v>0</v>
      </c>
      <c r="AL80" s="68"/>
      <c r="AM80" s="65"/>
      <c r="AN80" s="8"/>
      <c r="AO80" s="5"/>
      <c r="AP80" s="12"/>
      <c r="AQ80" s="7"/>
      <c r="AR80" s="7"/>
      <c r="AS80" s="5"/>
      <c r="AT80" s="129"/>
      <c r="AU80" s="57"/>
      <c r="AV80" s="4"/>
    </row>
    <row r="81" spans="1:48" s="72" customFormat="1" x14ac:dyDescent="0.25">
      <c r="A81" s="14">
        <v>78</v>
      </c>
      <c r="F81" s="131"/>
      <c r="G81" s="2"/>
      <c r="H81" s="2"/>
      <c r="I81" s="78"/>
      <c r="J81" s="3"/>
      <c r="K81" s="114"/>
      <c r="L81" s="3"/>
      <c r="M81" s="114"/>
      <c r="N81" s="3"/>
      <c r="O81" s="114"/>
      <c r="P81" s="3"/>
      <c r="Q81" s="114"/>
      <c r="R81" s="3"/>
      <c r="S81" s="114"/>
      <c r="T81" s="3"/>
      <c r="U81" s="114"/>
      <c r="V81" s="10">
        <f t="shared" si="2"/>
        <v>0</v>
      </c>
      <c r="W81" s="162"/>
      <c r="X81" s="70"/>
      <c r="Y81" s="76"/>
      <c r="Z81" s="70"/>
      <c r="AC81" s="104"/>
      <c r="AD81" s="2"/>
      <c r="AE81" s="2"/>
      <c r="AF81" s="144"/>
      <c r="AG81" s="96"/>
      <c r="AH81" s="116"/>
      <c r="AI81" s="143">
        <f>IF(OR(Anordnungstabelle[[#This Row],[Raten-
Zahlung]]="Ja",Anordnungstabelle[[#This Row],[Raten-
Zahlung]]="Rücknahme"),Anordnungstabelle[[#This Row],[Gesamtbetrag]]-Anordnungstabelle[[#This Row],[noch offener
Ratenbetrag]],0)</f>
        <v>0</v>
      </c>
      <c r="AJ81" s="121"/>
      <c r="AK81" s="119">
        <f>IF(Anordnungstabelle[[#This Row],[noch offener
Restbetrag
(wenn keine Ratenzahlung vereinbart)]]&gt;0,Anordnungstabelle[[#This Row],[Gesamtbetrag]]-Anordnungstabelle[[#This Row],[noch offener
Restbetrag
(wenn keine Ratenzahlung vereinbart)]],0)</f>
        <v>0</v>
      </c>
      <c r="AL81" s="68"/>
      <c r="AM81" s="65"/>
      <c r="AN81" s="8"/>
      <c r="AO81" s="5"/>
      <c r="AP81" s="12"/>
      <c r="AQ81" s="7"/>
      <c r="AR81" s="7"/>
      <c r="AS81" s="5"/>
      <c r="AT81" s="129"/>
      <c r="AU81" s="57"/>
      <c r="AV81" s="4"/>
    </row>
    <row r="82" spans="1:48" s="72" customFormat="1" x14ac:dyDescent="0.25">
      <c r="A82" s="14">
        <v>79</v>
      </c>
      <c r="F82" s="131"/>
      <c r="G82" s="2"/>
      <c r="H82" s="2"/>
      <c r="I82" s="78"/>
      <c r="J82" s="3"/>
      <c r="K82" s="114"/>
      <c r="L82" s="3"/>
      <c r="M82" s="114"/>
      <c r="N82" s="3"/>
      <c r="O82" s="114"/>
      <c r="P82" s="3"/>
      <c r="Q82" s="114"/>
      <c r="R82" s="3"/>
      <c r="S82" s="114"/>
      <c r="T82" s="3"/>
      <c r="U82" s="114"/>
      <c r="V82" s="10">
        <f t="shared" si="2"/>
        <v>0</v>
      </c>
      <c r="W82" s="162"/>
      <c r="X82" s="70"/>
      <c r="Y82" s="76"/>
      <c r="Z82" s="70"/>
      <c r="AC82" s="104"/>
      <c r="AD82" s="2"/>
      <c r="AE82" s="2"/>
      <c r="AF82" s="144"/>
      <c r="AG82" s="96"/>
      <c r="AH82" s="116"/>
      <c r="AI82" s="143">
        <f>IF(OR(Anordnungstabelle[[#This Row],[Raten-
Zahlung]]="Ja",Anordnungstabelle[[#This Row],[Raten-
Zahlung]]="Rücknahme"),Anordnungstabelle[[#This Row],[Gesamtbetrag]]-Anordnungstabelle[[#This Row],[noch offener
Ratenbetrag]],0)</f>
        <v>0</v>
      </c>
      <c r="AJ82" s="121"/>
      <c r="AK82" s="119">
        <f>IF(Anordnungstabelle[[#This Row],[noch offener
Restbetrag
(wenn keine Ratenzahlung vereinbart)]]&gt;0,Anordnungstabelle[[#This Row],[Gesamtbetrag]]-Anordnungstabelle[[#This Row],[noch offener
Restbetrag
(wenn keine Ratenzahlung vereinbart)]],0)</f>
        <v>0</v>
      </c>
      <c r="AL82" s="68"/>
      <c r="AM82" s="65"/>
      <c r="AN82" s="8"/>
      <c r="AO82" s="5"/>
      <c r="AP82" s="12"/>
      <c r="AQ82" s="7"/>
      <c r="AR82" s="7"/>
      <c r="AS82" s="5"/>
      <c r="AT82" s="129"/>
      <c r="AU82" s="57"/>
      <c r="AV82" s="4"/>
    </row>
    <row r="83" spans="1:48" s="72" customFormat="1" x14ac:dyDescent="0.25">
      <c r="A83" s="14">
        <v>80</v>
      </c>
      <c r="F83" s="131"/>
      <c r="G83" s="2"/>
      <c r="H83" s="2"/>
      <c r="I83" s="78"/>
      <c r="J83" s="3"/>
      <c r="K83" s="114"/>
      <c r="L83" s="3"/>
      <c r="M83" s="114"/>
      <c r="N83" s="3"/>
      <c r="O83" s="114"/>
      <c r="P83" s="3"/>
      <c r="Q83" s="114"/>
      <c r="R83" s="3"/>
      <c r="S83" s="114"/>
      <c r="T83" s="3"/>
      <c r="U83" s="114"/>
      <c r="V83" s="10">
        <f t="shared" si="2"/>
        <v>0</v>
      </c>
      <c r="W83" s="162"/>
      <c r="X83" s="70"/>
      <c r="Y83" s="76"/>
      <c r="Z83" s="70"/>
      <c r="AC83" s="104"/>
      <c r="AD83" s="2"/>
      <c r="AE83" s="2"/>
      <c r="AF83" s="144"/>
      <c r="AG83" s="96"/>
      <c r="AH83" s="116"/>
      <c r="AI83" s="143">
        <f>IF(OR(Anordnungstabelle[[#This Row],[Raten-
Zahlung]]="Ja",Anordnungstabelle[[#This Row],[Raten-
Zahlung]]="Rücknahme"),Anordnungstabelle[[#This Row],[Gesamtbetrag]]-Anordnungstabelle[[#This Row],[noch offener
Ratenbetrag]],0)</f>
        <v>0</v>
      </c>
      <c r="AJ83" s="121"/>
      <c r="AK83" s="119">
        <f>IF(Anordnungstabelle[[#This Row],[noch offener
Restbetrag
(wenn keine Ratenzahlung vereinbart)]]&gt;0,Anordnungstabelle[[#This Row],[Gesamtbetrag]]-Anordnungstabelle[[#This Row],[noch offener
Restbetrag
(wenn keine Ratenzahlung vereinbart)]],0)</f>
        <v>0</v>
      </c>
      <c r="AL83" s="68"/>
      <c r="AM83" s="65"/>
      <c r="AN83" s="8"/>
      <c r="AO83" s="5"/>
      <c r="AP83" s="12"/>
      <c r="AQ83" s="7"/>
      <c r="AR83" s="7"/>
      <c r="AS83" s="5"/>
      <c r="AT83" s="129"/>
      <c r="AU83" s="57"/>
      <c r="AV83" s="4"/>
    </row>
    <row r="84" spans="1:48" s="72" customFormat="1" x14ac:dyDescent="0.25">
      <c r="A84" s="14">
        <v>81</v>
      </c>
      <c r="F84" s="131"/>
      <c r="G84" s="2"/>
      <c r="H84" s="2"/>
      <c r="I84" s="78"/>
      <c r="J84" s="3"/>
      <c r="K84" s="114"/>
      <c r="L84" s="3"/>
      <c r="M84" s="114"/>
      <c r="N84" s="3"/>
      <c r="O84" s="114"/>
      <c r="P84" s="3"/>
      <c r="Q84" s="114"/>
      <c r="R84" s="3"/>
      <c r="S84" s="114"/>
      <c r="T84" s="3"/>
      <c r="U84" s="114"/>
      <c r="V84" s="10">
        <f t="shared" si="2"/>
        <v>0</v>
      </c>
      <c r="W84" s="162"/>
      <c r="X84" s="70"/>
      <c r="Y84" s="76"/>
      <c r="Z84" s="70"/>
      <c r="AC84" s="104"/>
      <c r="AD84" s="2"/>
      <c r="AE84" s="2"/>
      <c r="AF84" s="144"/>
      <c r="AG84" s="96"/>
      <c r="AH84" s="116"/>
      <c r="AI84" s="143">
        <f>IF(OR(Anordnungstabelle[[#This Row],[Raten-
Zahlung]]="Ja",Anordnungstabelle[[#This Row],[Raten-
Zahlung]]="Rücknahme"),Anordnungstabelle[[#This Row],[Gesamtbetrag]]-Anordnungstabelle[[#This Row],[noch offener
Ratenbetrag]],0)</f>
        <v>0</v>
      </c>
      <c r="AJ84" s="121"/>
      <c r="AK84" s="119">
        <f>IF(Anordnungstabelle[[#This Row],[noch offener
Restbetrag
(wenn keine Ratenzahlung vereinbart)]]&gt;0,Anordnungstabelle[[#This Row],[Gesamtbetrag]]-Anordnungstabelle[[#This Row],[noch offener
Restbetrag
(wenn keine Ratenzahlung vereinbart)]],0)</f>
        <v>0</v>
      </c>
      <c r="AL84" s="68"/>
      <c r="AM84" s="65"/>
      <c r="AN84" s="8"/>
      <c r="AO84" s="5"/>
      <c r="AP84" s="12"/>
      <c r="AQ84" s="7"/>
      <c r="AR84" s="7"/>
      <c r="AS84" s="5"/>
      <c r="AT84" s="129"/>
      <c r="AU84" s="57"/>
      <c r="AV84" s="4"/>
    </row>
    <row r="85" spans="1:48" s="72" customFormat="1" x14ac:dyDescent="0.25">
      <c r="A85" s="14">
        <v>82</v>
      </c>
      <c r="F85" s="131"/>
      <c r="G85" s="2"/>
      <c r="H85" s="2"/>
      <c r="I85" s="78"/>
      <c r="J85" s="3"/>
      <c r="K85" s="114"/>
      <c r="L85" s="3"/>
      <c r="M85" s="114"/>
      <c r="N85" s="3"/>
      <c r="O85" s="114"/>
      <c r="P85" s="3"/>
      <c r="Q85" s="114"/>
      <c r="R85" s="3"/>
      <c r="S85" s="114"/>
      <c r="T85" s="3"/>
      <c r="U85" s="114"/>
      <c r="V85" s="10">
        <f t="shared" si="2"/>
        <v>0</v>
      </c>
      <c r="W85" s="162"/>
      <c r="X85" s="70"/>
      <c r="Y85" s="76"/>
      <c r="Z85" s="70"/>
      <c r="AC85" s="104"/>
      <c r="AD85" s="2"/>
      <c r="AE85" s="2"/>
      <c r="AF85" s="144"/>
      <c r="AG85" s="96"/>
      <c r="AH85" s="116"/>
      <c r="AI85" s="143">
        <f>IF(OR(Anordnungstabelle[[#This Row],[Raten-
Zahlung]]="Ja",Anordnungstabelle[[#This Row],[Raten-
Zahlung]]="Rücknahme"),Anordnungstabelle[[#This Row],[Gesamtbetrag]]-Anordnungstabelle[[#This Row],[noch offener
Ratenbetrag]],0)</f>
        <v>0</v>
      </c>
      <c r="AJ85" s="121"/>
      <c r="AK85" s="119">
        <f>IF(Anordnungstabelle[[#This Row],[noch offener
Restbetrag
(wenn keine Ratenzahlung vereinbart)]]&gt;0,Anordnungstabelle[[#This Row],[Gesamtbetrag]]-Anordnungstabelle[[#This Row],[noch offener
Restbetrag
(wenn keine Ratenzahlung vereinbart)]],0)</f>
        <v>0</v>
      </c>
      <c r="AL85" s="68"/>
      <c r="AM85" s="65"/>
      <c r="AN85" s="8"/>
      <c r="AO85" s="5"/>
      <c r="AP85" s="12"/>
      <c r="AQ85" s="7"/>
      <c r="AR85" s="7"/>
      <c r="AS85" s="5"/>
      <c r="AT85" s="129"/>
      <c r="AU85" s="57"/>
      <c r="AV85" s="4"/>
    </row>
    <row r="86" spans="1:48" s="72" customFormat="1" x14ac:dyDescent="0.25">
      <c r="A86" s="14">
        <v>83</v>
      </c>
      <c r="F86" s="131"/>
      <c r="G86" s="2"/>
      <c r="H86" s="2"/>
      <c r="I86" s="78"/>
      <c r="J86" s="3"/>
      <c r="K86" s="114"/>
      <c r="L86" s="3"/>
      <c r="M86" s="114"/>
      <c r="N86" s="3"/>
      <c r="O86" s="114"/>
      <c r="P86" s="3"/>
      <c r="Q86" s="114"/>
      <c r="R86" s="3"/>
      <c r="S86" s="114"/>
      <c r="T86" s="3"/>
      <c r="U86" s="114"/>
      <c r="V86" s="10">
        <f t="shared" si="2"/>
        <v>0</v>
      </c>
      <c r="W86" s="162"/>
      <c r="X86" s="70"/>
      <c r="Y86" s="76"/>
      <c r="Z86" s="70"/>
      <c r="AC86" s="104"/>
      <c r="AD86" s="2"/>
      <c r="AE86" s="2"/>
      <c r="AF86" s="144"/>
      <c r="AG86" s="96"/>
      <c r="AH86" s="116"/>
      <c r="AI86" s="143">
        <f>IF(OR(Anordnungstabelle[[#This Row],[Raten-
Zahlung]]="Ja",Anordnungstabelle[[#This Row],[Raten-
Zahlung]]="Rücknahme"),Anordnungstabelle[[#This Row],[Gesamtbetrag]]-Anordnungstabelle[[#This Row],[noch offener
Ratenbetrag]],0)</f>
        <v>0</v>
      </c>
      <c r="AJ86" s="121"/>
      <c r="AK86" s="119">
        <f>IF(Anordnungstabelle[[#This Row],[noch offener
Restbetrag
(wenn keine Ratenzahlung vereinbart)]]&gt;0,Anordnungstabelle[[#This Row],[Gesamtbetrag]]-Anordnungstabelle[[#This Row],[noch offener
Restbetrag
(wenn keine Ratenzahlung vereinbart)]],0)</f>
        <v>0</v>
      </c>
      <c r="AL86" s="68"/>
      <c r="AM86" s="65"/>
      <c r="AN86" s="8"/>
      <c r="AO86" s="5"/>
      <c r="AP86" s="12"/>
      <c r="AQ86" s="7"/>
      <c r="AR86" s="7"/>
      <c r="AS86" s="5"/>
      <c r="AT86" s="129"/>
      <c r="AU86" s="57"/>
      <c r="AV86" s="4"/>
    </row>
    <row r="87" spans="1:48" s="72" customFormat="1" x14ac:dyDescent="0.25">
      <c r="A87" s="14">
        <v>84</v>
      </c>
      <c r="F87" s="131"/>
      <c r="G87" s="2"/>
      <c r="H87" s="2"/>
      <c r="I87" s="78"/>
      <c r="J87" s="3"/>
      <c r="K87" s="114"/>
      <c r="L87" s="3"/>
      <c r="M87" s="114"/>
      <c r="N87" s="3"/>
      <c r="O87" s="114"/>
      <c r="P87" s="3"/>
      <c r="Q87" s="114"/>
      <c r="R87" s="3"/>
      <c r="S87" s="114"/>
      <c r="T87" s="3"/>
      <c r="U87" s="114"/>
      <c r="V87" s="10">
        <f t="shared" si="2"/>
        <v>0</v>
      </c>
      <c r="W87" s="162"/>
      <c r="X87" s="70"/>
      <c r="Y87" s="76"/>
      <c r="Z87" s="70"/>
      <c r="AC87" s="104"/>
      <c r="AD87" s="2"/>
      <c r="AE87" s="2"/>
      <c r="AF87" s="144"/>
      <c r="AG87" s="96"/>
      <c r="AH87" s="116"/>
      <c r="AI87" s="143">
        <f>IF(OR(Anordnungstabelle[[#This Row],[Raten-
Zahlung]]="Ja",Anordnungstabelle[[#This Row],[Raten-
Zahlung]]="Rücknahme"),Anordnungstabelle[[#This Row],[Gesamtbetrag]]-Anordnungstabelle[[#This Row],[noch offener
Ratenbetrag]],0)</f>
        <v>0</v>
      </c>
      <c r="AJ87" s="121"/>
      <c r="AK87" s="119">
        <f>IF(Anordnungstabelle[[#This Row],[noch offener
Restbetrag
(wenn keine Ratenzahlung vereinbart)]]&gt;0,Anordnungstabelle[[#This Row],[Gesamtbetrag]]-Anordnungstabelle[[#This Row],[noch offener
Restbetrag
(wenn keine Ratenzahlung vereinbart)]],0)</f>
        <v>0</v>
      </c>
      <c r="AL87" s="68"/>
      <c r="AM87" s="65"/>
      <c r="AN87" s="8"/>
      <c r="AO87" s="5"/>
      <c r="AP87" s="12"/>
      <c r="AQ87" s="7"/>
      <c r="AR87" s="7"/>
      <c r="AS87" s="5"/>
      <c r="AT87" s="129"/>
      <c r="AU87" s="57"/>
      <c r="AV87" s="4"/>
    </row>
    <row r="88" spans="1:48" s="72" customFormat="1" x14ac:dyDescent="0.25">
      <c r="A88" s="14">
        <v>85</v>
      </c>
      <c r="F88" s="131"/>
      <c r="G88" s="2"/>
      <c r="H88" s="2"/>
      <c r="I88" s="78"/>
      <c r="J88" s="3"/>
      <c r="K88" s="114"/>
      <c r="L88" s="3"/>
      <c r="M88" s="114"/>
      <c r="N88" s="3"/>
      <c r="O88" s="114"/>
      <c r="P88" s="3"/>
      <c r="Q88" s="114"/>
      <c r="R88" s="3"/>
      <c r="S88" s="114"/>
      <c r="T88" s="3"/>
      <c r="U88" s="114"/>
      <c r="V88" s="10">
        <f t="shared" si="2"/>
        <v>0</v>
      </c>
      <c r="W88" s="162"/>
      <c r="X88" s="70"/>
      <c r="Y88" s="76"/>
      <c r="Z88" s="70"/>
      <c r="AC88" s="104"/>
      <c r="AD88" s="2"/>
      <c r="AE88" s="2"/>
      <c r="AF88" s="144"/>
      <c r="AG88" s="96"/>
      <c r="AH88" s="116"/>
      <c r="AI88" s="143">
        <f>IF(OR(Anordnungstabelle[[#This Row],[Raten-
Zahlung]]="Ja",Anordnungstabelle[[#This Row],[Raten-
Zahlung]]="Rücknahme"),Anordnungstabelle[[#This Row],[Gesamtbetrag]]-Anordnungstabelle[[#This Row],[noch offener
Ratenbetrag]],0)</f>
        <v>0</v>
      </c>
      <c r="AJ88" s="121"/>
      <c r="AK88" s="119">
        <f>IF(Anordnungstabelle[[#This Row],[noch offener
Restbetrag
(wenn keine Ratenzahlung vereinbart)]]&gt;0,Anordnungstabelle[[#This Row],[Gesamtbetrag]]-Anordnungstabelle[[#This Row],[noch offener
Restbetrag
(wenn keine Ratenzahlung vereinbart)]],0)</f>
        <v>0</v>
      </c>
      <c r="AL88" s="68"/>
      <c r="AM88" s="65"/>
      <c r="AN88" s="8"/>
      <c r="AO88" s="5"/>
      <c r="AP88" s="12"/>
      <c r="AQ88" s="7"/>
      <c r="AR88" s="7"/>
      <c r="AS88" s="5"/>
      <c r="AT88" s="129"/>
      <c r="AU88" s="57"/>
      <c r="AV88" s="4"/>
    </row>
    <row r="89" spans="1:48" s="72" customFormat="1" x14ac:dyDescent="0.25">
      <c r="A89" s="14">
        <v>86</v>
      </c>
      <c r="F89" s="131"/>
      <c r="G89" s="2"/>
      <c r="H89" s="2"/>
      <c r="I89" s="78"/>
      <c r="J89" s="3"/>
      <c r="K89" s="114"/>
      <c r="L89" s="3"/>
      <c r="M89" s="114"/>
      <c r="N89" s="3"/>
      <c r="O89" s="114"/>
      <c r="P89" s="3"/>
      <c r="Q89" s="114"/>
      <c r="R89" s="3"/>
      <c r="S89" s="114"/>
      <c r="T89" s="3"/>
      <c r="U89" s="114"/>
      <c r="V89" s="10">
        <f t="shared" si="2"/>
        <v>0</v>
      </c>
      <c r="W89" s="162"/>
      <c r="X89" s="70"/>
      <c r="Y89" s="76"/>
      <c r="Z89" s="70"/>
      <c r="AC89" s="104"/>
      <c r="AD89" s="2"/>
      <c r="AE89" s="2"/>
      <c r="AF89" s="144"/>
      <c r="AG89" s="96"/>
      <c r="AH89" s="116"/>
      <c r="AI89" s="143">
        <f>IF(OR(Anordnungstabelle[[#This Row],[Raten-
Zahlung]]="Ja",Anordnungstabelle[[#This Row],[Raten-
Zahlung]]="Rücknahme"),Anordnungstabelle[[#This Row],[Gesamtbetrag]]-Anordnungstabelle[[#This Row],[noch offener
Ratenbetrag]],0)</f>
        <v>0</v>
      </c>
      <c r="AJ89" s="121"/>
      <c r="AK89" s="119">
        <f>IF(Anordnungstabelle[[#This Row],[noch offener
Restbetrag
(wenn keine Ratenzahlung vereinbart)]]&gt;0,Anordnungstabelle[[#This Row],[Gesamtbetrag]]-Anordnungstabelle[[#This Row],[noch offener
Restbetrag
(wenn keine Ratenzahlung vereinbart)]],0)</f>
        <v>0</v>
      </c>
      <c r="AL89" s="68"/>
      <c r="AM89" s="65"/>
      <c r="AN89" s="8"/>
      <c r="AO89" s="5"/>
      <c r="AP89" s="12"/>
      <c r="AQ89" s="7"/>
      <c r="AR89" s="7"/>
      <c r="AS89" s="5"/>
      <c r="AT89" s="129"/>
      <c r="AU89" s="57"/>
      <c r="AV89" s="4"/>
    </row>
    <row r="90" spans="1:48" s="72" customFormat="1" x14ac:dyDescent="0.25">
      <c r="A90" s="14">
        <v>87</v>
      </c>
      <c r="F90" s="131"/>
      <c r="G90" s="2"/>
      <c r="H90" s="2"/>
      <c r="I90" s="78"/>
      <c r="J90" s="3"/>
      <c r="K90" s="114"/>
      <c r="L90" s="3"/>
      <c r="M90" s="114"/>
      <c r="N90" s="3"/>
      <c r="O90" s="114"/>
      <c r="P90" s="3"/>
      <c r="Q90" s="114"/>
      <c r="R90" s="3"/>
      <c r="S90" s="114"/>
      <c r="T90" s="3"/>
      <c r="U90" s="114"/>
      <c r="V90" s="10">
        <f t="shared" si="2"/>
        <v>0</v>
      </c>
      <c r="W90" s="162"/>
      <c r="X90" s="70"/>
      <c r="Y90" s="76"/>
      <c r="Z90" s="70"/>
      <c r="AC90" s="104"/>
      <c r="AD90" s="2"/>
      <c r="AE90" s="2"/>
      <c r="AF90" s="144"/>
      <c r="AG90" s="96"/>
      <c r="AH90" s="116"/>
      <c r="AI90" s="143">
        <f>IF(OR(Anordnungstabelle[[#This Row],[Raten-
Zahlung]]="Ja",Anordnungstabelle[[#This Row],[Raten-
Zahlung]]="Rücknahme"),Anordnungstabelle[[#This Row],[Gesamtbetrag]]-Anordnungstabelle[[#This Row],[noch offener
Ratenbetrag]],0)</f>
        <v>0</v>
      </c>
      <c r="AJ90" s="121"/>
      <c r="AK90" s="119">
        <f>IF(Anordnungstabelle[[#This Row],[noch offener
Restbetrag
(wenn keine Ratenzahlung vereinbart)]]&gt;0,Anordnungstabelle[[#This Row],[Gesamtbetrag]]-Anordnungstabelle[[#This Row],[noch offener
Restbetrag
(wenn keine Ratenzahlung vereinbart)]],0)</f>
        <v>0</v>
      </c>
      <c r="AL90" s="68"/>
      <c r="AM90" s="65"/>
      <c r="AN90" s="8"/>
      <c r="AO90" s="5"/>
      <c r="AP90" s="12"/>
      <c r="AQ90" s="7"/>
      <c r="AR90" s="7"/>
      <c r="AS90" s="5"/>
      <c r="AT90" s="129"/>
      <c r="AU90" s="57"/>
      <c r="AV90" s="4"/>
    </row>
    <row r="91" spans="1:48" s="72" customFormat="1" x14ac:dyDescent="0.25">
      <c r="A91" s="14">
        <v>88</v>
      </c>
      <c r="F91" s="131"/>
      <c r="G91" s="2"/>
      <c r="H91" s="2"/>
      <c r="I91" s="78"/>
      <c r="J91" s="3"/>
      <c r="K91" s="114"/>
      <c r="L91" s="3"/>
      <c r="M91" s="114"/>
      <c r="N91" s="3"/>
      <c r="O91" s="114"/>
      <c r="P91" s="3"/>
      <c r="Q91" s="114"/>
      <c r="R91" s="3"/>
      <c r="S91" s="114"/>
      <c r="T91" s="3"/>
      <c r="U91" s="114"/>
      <c r="V91" s="10">
        <f t="shared" si="2"/>
        <v>0</v>
      </c>
      <c r="W91" s="162"/>
      <c r="X91" s="70"/>
      <c r="Y91" s="76"/>
      <c r="Z91" s="70"/>
      <c r="AC91" s="104"/>
      <c r="AD91" s="2"/>
      <c r="AE91" s="2"/>
      <c r="AF91" s="144"/>
      <c r="AG91" s="96"/>
      <c r="AH91" s="116"/>
      <c r="AI91" s="143">
        <f>IF(OR(Anordnungstabelle[[#This Row],[Raten-
Zahlung]]="Ja",Anordnungstabelle[[#This Row],[Raten-
Zahlung]]="Rücknahme"),Anordnungstabelle[[#This Row],[Gesamtbetrag]]-Anordnungstabelle[[#This Row],[noch offener
Ratenbetrag]],0)</f>
        <v>0</v>
      </c>
      <c r="AJ91" s="121"/>
      <c r="AK91" s="119">
        <f>IF(Anordnungstabelle[[#This Row],[noch offener
Restbetrag
(wenn keine Ratenzahlung vereinbart)]]&gt;0,Anordnungstabelle[[#This Row],[Gesamtbetrag]]-Anordnungstabelle[[#This Row],[noch offener
Restbetrag
(wenn keine Ratenzahlung vereinbart)]],0)</f>
        <v>0</v>
      </c>
      <c r="AL91" s="68"/>
      <c r="AM91" s="65"/>
      <c r="AN91" s="8"/>
      <c r="AO91" s="5"/>
      <c r="AP91" s="12"/>
      <c r="AQ91" s="7"/>
      <c r="AR91" s="7"/>
      <c r="AS91" s="5"/>
      <c r="AT91" s="129"/>
      <c r="AU91" s="57"/>
      <c r="AV91" s="4"/>
    </row>
    <row r="92" spans="1:48" s="72" customFormat="1" x14ac:dyDescent="0.25">
      <c r="A92" s="14">
        <v>89</v>
      </c>
      <c r="F92" s="131"/>
      <c r="G92" s="2"/>
      <c r="H92" s="2"/>
      <c r="I92" s="78"/>
      <c r="J92" s="3"/>
      <c r="K92" s="114"/>
      <c r="L92" s="3"/>
      <c r="M92" s="114"/>
      <c r="N92" s="3"/>
      <c r="O92" s="114"/>
      <c r="P92" s="3"/>
      <c r="Q92" s="114"/>
      <c r="R92" s="3"/>
      <c r="S92" s="114"/>
      <c r="T92" s="3"/>
      <c r="U92" s="114"/>
      <c r="V92" s="10">
        <f t="shared" si="2"/>
        <v>0</v>
      </c>
      <c r="W92" s="162"/>
      <c r="X92" s="70"/>
      <c r="Y92" s="76"/>
      <c r="Z92" s="70"/>
      <c r="AC92" s="104"/>
      <c r="AD92" s="2"/>
      <c r="AE92" s="2"/>
      <c r="AF92" s="144"/>
      <c r="AG92" s="96"/>
      <c r="AH92" s="116"/>
      <c r="AI92" s="143">
        <f>IF(OR(Anordnungstabelle[[#This Row],[Raten-
Zahlung]]="Ja",Anordnungstabelle[[#This Row],[Raten-
Zahlung]]="Rücknahme"),Anordnungstabelle[[#This Row],[Gesamtbetrag]]-Anordnungstabelle[[#This Row],[noch offener
Ratenbetrag]],0)</f>
        <v>0</v>
      </c>
      <c r="AJ92" s="121"/>
      <c r="AK92" s="119">
        <f>IF(Anordnungstabelle[[#This Row],[noch offener
Restbetrag
(wenn keine Ratenzahlung vereinbart)]]&gt;0,Anordnungstabelle[[#This Row],[Gesamtbetrag]]-Anordnungstabelle[[#This Row],[noch offener
Restbetrag
(wenn keine Ratenzahlung vereinbart)]],0)</f>
        <v>0</v>
      </c>
      <c r="AL92" s="68"/>
      <c r="AM92" s="65"/>
      <c r="AN92" s="8"/>
      <c r="AO92" s="5"/>
      <c r="AP92" s="12"/>
      <c r="AQ92" s="7"/>
      <c r="AR92" s="7"/>
      <c r="AS92" s="5"/>
      <c r="AT92" s="129"/>
      <c r="AU92" s="57"/>
      <c r="AV92" s="4"/>
    </row>
    <row r="93" spans="1:48" s="72" customFormat="1" x14ac:dyDescent="0.25">
      <c r="A93" s="14">
        <v>90</v>
      </c>
      <c r="F93" s="131"/>
      <c r="G93" s="2"/>
      <c r="H93" s="2"/>
      <c r="I93" s="78"/>
      <c r="J93" s="3"/>
      <c r="K93" s="114"/>
      <c r="L93" s="3"/>
      <c r="M93" s="114"/>
      <c r="N93" s="3"/>
      <c r="O93" s="114"/>
      <c r="P93" s="3"/>
      <c r="Q93" s="114"/>
      <c r="R93" s="3"/>
      <c r="S93" s="114"/>
      <c r="T93" s="3"/>
      <c r="U93" s="114"/>
      <c r="V93" s="10">
        <f t="shared" si="2"/>
        <v>0</v>
      </c>
      <c r="W93" s="162"/>
      <c r="X93" s="70"/>
      <c r="Y93" s="76"/>
      <c r="Z93" s="70"/>
      <c r="AC93" s="104"/>
      <c r="AD93" s="2"/>
      <c r="AE93" s="2"/>
      <c r="AF93" s="144"/>
      <c r="AG93" s="96"/>
      <c r="AH93" s="116"/>
      <c r="AI93" s="143">
        <f>IF(OR(Anordnungstabelle[[#This Row],[Raten-
Zahlung]]="Ja",Anordnungstabelle[[#This Row],[Raten-
Zahlung]]="Rücknahme"),Anordnungstabelle[[#This Row],[Gesamtbetrag]]-Anordnungstabelle[[#This Row],[noch offener
Ratenbetrag]],0)</f>
        <v>0</v>
      </c>
      <c r="AJ93" s="121"/>
      <c r="AK93" s="119">
        <f>IF(Anordnungstabelle[[#This Row],[noch offener
Restbetrag
(wenn keine Ratenzahlung vereinbart)]]&gt;0,Anordnungstabelle[[#This Row],[Gesamtbetrag]]-Anordnungstabelle[[#This Row],[noch offener
Restbetrag
(wenn keine Ratenzahlung vereinbart)]],0)</f>
        <v>0</v>
      </c>
      <c r="AL93" s="68"/>
      <c r="AM93" s="65"/>
      <c r="AN93" s="8"/>
      <c r="AO93" s="5"/>
      <c r="AP93" s="12"/>
      <c r="AQ93" s="7"/>
      <c r="AR93" s="7"/>
      <c r="AS93" s="5"/>
      <c r="AT93" s="129"/>
      <c r="AU93" s="57"/>
      <c r="AV93" s="4"/>
    </row>
    <row r="94" spans="1:48" s="72" customFormat="1" x14ac:dyDescent="0.25">
      <c r="A94" s="14">
        <v>91</v>
      </c>
      <c r="F94" s="131"/>
      <c r="G94" s="2"/>
      <c r="H94" s="2"/>
      <c r="I94" s="78"/>
      <c r="J94" s="3"/>
      <c r="K94" s="114"/>
      <c r="L94" s="3"/>
      <c r="M94" s="114"/>
      <c r="N94" s="3"/>
      <c r="O94" s="114"/>
      <c r="P94" s="3"/>
      <c r="Q94" s="114"/>
      <c r="R94" s="3"/>
      <c r="S94" s="114"/>
      <c r="T94" s="3"/>
      <c r="U94" s="114"/>
      <c r="V94" s="10">
        <f t="shared" si="2"/>
        <v>0</v>
      </c>
      <c r="W94" s="162"/>
      <c r="X94" s="70"/>
      <c r="Y94" s="76"/>
      <c r="Z94" s="70"/>
      <c r="AC94" s="104"/>
      <c r="AD94" s="2"/>
      <c r="AE94" s="2"/>
      <c r="AF94" s="144"/>
      <c r="AG94" s="96"/>
      <c r="AH94" s="116"/>
      <c r="AI94" s="143">
        <f>IF(OR(Anordnungstabelle[[#This Row],[Raten-
Zahlung]]="Ja",Anordnungstabelle[[#This Row],[Raten-
Zahlung]]="Rücknahme"),Anordnungstabelle[[#This Row],[Gesamtbetrag]]-Anordnungstabelle[[#This Row],[noch offener
Ratenbetrag]],0)</f>
        <v>0</v>
      </c>
      <c r="AJ94" s="121"/>
      <c r="AK94" s="119">
        <f>IF(Anordnungstabelle[[#This Row],[noch offener
Restbetrag
(wenn keine Ratenzahlung vereinbart)]]&gt;0,Anordnungstabelle[[#This Row],[Gesamtbetrag]]-Anordnungstabelle[[#This Row],[noch offener
Restbetrag
(wenn keine Ratenzahlung vereinbart)]],0)</f>
        <v>0</v>
      </c>
      <c r="AL94" s="68"/>
      <c r="AM94" s="65"/>
      <c r="AN94" s="8"/>
      <c r="AO94" s="5"/>
      <c r="AP94" s="12"/>
      <c r="AQ94" s="7"/>
      <c r="AR94" s="7"/>
      <c r="AS94" s="5"/>
      <c r="AT94" s="129"/>
      <c r="AU94" s="57"/>
      <c r="AV94" s="4"/>
    </row>
    <row r="95" spans="1:48" s="72" customFormat="1" x14ac:dyDescent="0.25">
      <c r="A95" s="14">
        <v>92</v>
      </c>
      <c r="F95" s="131"/>
      <c r="G95" s="2"/>
      <c r="H95" s="2"/>
      <c r="I95" s="78"/>
      <c r="J95" s="3"/>
      <c r="K95" s="114"/>
      <c r="L95" s="3"/>
      <c r="M95" s="114"/>
      <c r="N95" s="3"/>
      <c r="O95" s="114"/>
      <c r="P95" s="3"/>
      <c r="Q95" s="114"/>
      <c r="R95" s="3"/>
      <c r="S95" s="114"/>
      <c r="T95" s="3"/>
      <c r="U95" s="114"/>
      <c r="V95" s="10">
        <f t="shared" si="2"/>
        <v>0</v>
      </c>
      <c r="W95" s="162"/>
      <c r="X95" s="70"/>
      <c r="Y95" s="76"/>
      <c r="Z95" s="70"/>
      <c r="AC95" s="104"/>
      <c r="AD95" s="2"/>
      <c r="AE95" s="2"/>
      <c r="AF95" s="144"/>
      <c r="AG95" s="96"/>
      <c r="AH95" s="116"/>
      <c r="AI95" s="143">
        <f>IF(OR(Anordnungstabelle[[#This Row],[Raten-
Zahlung]]="Ja",Anordnungstabelle[[#This Row],[Raten-
Zahlung]]="Rücknahme"),Anordnungstabelle[[#This Row],[Gesamtbetrag]]-Anordnungstabelle[[#This Row],[noch offener
Ratenbetrag]],0)</f>
        <v>0</v>
      </c>
      <c r="AJ95" s="121"/>
      <c r="AK95" s="119">
        <f>IF(Anordnungstabelle[[#This Row],[noch offener
Restbetrag
(wenn keine Ratenzahlung vereinbart)]]&gt;0,Anordnungstabelle[[#This Row],[Gesamtbetrag]]-Anordnungstabelle[[#This Row],[noch offener
Restbetrag
(wenn keine Ratenzahlung vereinbart)]],0)</f>
        <v>0</v>
      </c>
      <c r="AL95" s="68"/>
      <c r="AM95" s="65"/>
      <c r="AN95" s="8"/>
      <c r="AO95" s="5"/>
      <c r="AP95" s="12"/>
      <c r="AQ95" s="7"/>
      <c r="AR95" s="7"/>
      <c r="AS95" s="5"/>
      <c r="AT95" s="129"/>
      <c r="AU95" s="57"/>
      <c r="AV95" s="4"/>
    </row>
    <row r="96" spans="1:48" s="72" customFormat="1" x14ac:dyDescent="0.25">
      <c r="A96" s="14">
        <v>93</v>
      </c>
      <c r="F96" s="131"/>
      <c r="G96" s="2"/>
      <c r="H96" s="2"/>
      <c r="I96" s="78"/>
      <c r="J96" s="3"/>
      <c r="K96" s="114"/>
      <c r="L96" s="3"/>
      <c r="M96" s="114"/>
      <c r="N96" s="3"/>
      <c r="O96" s="114"/>
      <c r="P96" s="3"/>
      <c r="Q96" s="114"/>
      <c r="R96" s="3"/>
      <c r="S96" s="114"/>
      <c r="T96" s="3"/>
      <c r="U96" s="114"/>
      <c r="V96" s="10">
        <f t="shared" ref="V96:V159" si="3">SUM(K96,M96,O96,Q96,S96,U96)</f>
        <v>0</v>
      </c>
      <c r="W96" s="162"/>
      <c r="X96" s="70"/>
      <c r="Y96" s="76"/>
      <c r="Z96" s="70"/>
      <c r="AC96" s="104"/>
      <c r="AD96" s="2"/>
      <c r="AE96" s="2"/>
      <c r="AF96" s="144"/>
      <c r="AG96" s="96"/>
      <c r="AH96" s="116"/>
      <c r="AI96" s="143">
        <f>IF(OR(Anordnungstabelle[[#This Row],[Raten-
Zahlung]]="Ja",Anordnungstabelle[[#This Row],[Raten-
Zahlung]]="Rücknahme"),Anordnungstabelle[[#This Row],[Gesamtbetrag]]-Anordnungstabelle[[#This Row],[noch offener
Ratenbetrag]],0)</f>
        <v>0</v>
      </c>
      <c r="AJ96" s="121"/>
      <c r="AK96" s="119">
        <f>IF(Anordnungstabelle[[#This Row],[noch offener
Restbetrag
(wenn keine Ratenzahlung vereinbart)]]&gt;0,Anordnungstabelle[[#This Row],[Gesamtbetrag]]-Anordnungstabelle[[#This Row],[noch offener
Restbetrag
(wenn keine Ratenzahlung vereinbart)]],0)</f>
        <v>0</v>
      </c>
      <c r="AL96" s="68"/>
      <c r="AM96" s="65"/>
      <c r="AN96" s="8"/>
      <c r="AO96" s="5"/>
      <c r="AP96" s="12"/>
      <c r="AQ96" s="7"/>
      <c r="AR96" s="7"/>
      <c r="AS96" s="5"/>
      <c r="AT96" s="129"/>
      <c r="AU96" s="57"/>
      <c r="AV96" s="4"/>
    </row>
    <row r="97" spans="1:48" s="72" customFormat="1" x14ac:dyDescent="0.25">
      <c r="A97" s="14">
        <v>94</v>
      </c>
      <c r="F97" s="131"/>
      <c r="G97" s="2"/>
      <c r="H97" s="2"/>
      <c r="I97" s="78"/>
      <c r="J97" s="3"/>
      <c r="K97" s="114"/>
      <c r="L97" s="3"/>
      <c r="M97" s="114"/>
      <c r="N97" s="3"/>
      <c r="O97" s="114"/>
      <c r="P97" s="3"/>
      <c r="Q97" s="114"/>
      <c r="R97" s="3"/>
      <c r="S97" s="114"/>
      <c r="T97" s="3"/>
      <c r="U97" s="114"/>
      <c r="V97" s="10">
        <f t="shared" si="3"/>
        <v>0</v>
      </c>
      <c r="W97" s="162"/>
      <c r="X97" s="70"/>
      <c r="Y97" s="76"/>
      <c r="Z97" s="70"/>
      <c r="AC97" s="104"/>
      <c r="AD97" s="2"/>
      <c r="AE97" s="2"/>
      <c r="AF97" s="144"/>
      <c r="AG97" s="96"/>
      <c r="AH97" s="116"/>
      <c r="AI97" s="143">
        <f>IF(OR(Anordnungstabelle[[#This Row],[Raten-
Zahlung]]="Ja",Anordnungstabelle[[#This Row],[Raten-
Zahlung]]="Rücknahme"),Anordnungstabelle[[#This Row],[Gesamtbetrag]]-Anordnungstabelle[[#This Row],[noch offener
Ratenbetrag]],0)</f>
        <v>0</v>
      </c>
      <c r="AJ97" s="121"/>
      <c r="AK97" s="119">
        <f>IF(Anordnungstabelle[[#This Row],[noch offener
Restbetrag
(wenn keine Ratenzahlung vereinbart)]]&gt;0,Anordnungstabelle[[#This Row],[Gesamtbetrag]]-Anordnungstabelle[[#This Row],[noch offener
Restbetrag
(wenn keine Ratenzahlung vereinbart)]],0)</f>
        <v>0</v>
      </c>
      <c r="AL97" s="68"/>
      <c r="AM97" s="65"/>
      <c r="AN97" s="8"/>
      <c r="AO97" s="5"/>
      <c r="AP97" s="12"/>
      <c r="AQ97" s="7"/>
      <c r="AR97" s="7"/>
      <c r="AS97" s="5"/>
      <c r="AT97" s="129"/>
      <c r="AU97" s="57"/>
      <c r="AV97" s="4"/>
    </row>
    <row r="98" spans="1:48" s="72" customFormat="1" x14ac:dyDescent="0.25">
      <c r="A98" s="14">
        <v>95</v>
      </c>
      <c r="F98" s="131"/>
      <c r="G98" s="2"/>
      <c r="H98" s="2"/>
      <c r="I98" s="78"/>
      <c r="J98" s="3"/>
      <c r="K98" s="114"/>
      <c r="L98" s="3"/>
      <c r="M98" s="114"/>
      <c r="N98" s="3"/>
      <c r="O98" s="114"/>
      <c r="P98" s="3"/>
      <c r="Q98" s="114"/>
      <c r="R98" s="3"/>
      <c r="S98" s="114"/>
      <c r="T98" s="3"/>
      <c r="U98" s="114"/>
      <c r="V98" s="10">
        <f t="shared" si="3"/>
        <v>0</v>
      </c>
      <c r="W98" s="162"/>
      <c r="X98" s="70"/>
      <c r="Y98" s="76"/>
      <c r="Z98" s="70"/>
      <c r="AC98" s="104"/>
      <c r="AD98" s="2"/>
      <c r="AE98" s="2"/>
      <c r="AF98" s="144"/>
      <c r="AG98" s="96"/>
      <c r="AH98" s="116"/>
      <c r="AI98" s="143">
        <f>IF(OR(Anordnungstabelle[[#This Row],[Raten-
Zahlung]]="Ja",Anordnungstabelle[[#This Row],[Raten-
Zahlung]]="Rücknahme"),Anordnungstabelle[[#This Row],[Gesamtbetrag]]-Anordnungstabelle[[#This Row],[noch offener
Ratenbetrag]],0)</f>
        <v>0</v>
      </c>
      <c r="AJ98" s="121"/>
      <c r="AK98" s="119">
        <f>IF(Anordnungstabelle[[#This Row],[noch offener
Restbetrag
(wenn keine Ratenzahlung vereinbart)]]&gt;0,Anordnungstabelle[[#This Row],[Gesamtbetrag]]-Anordnungstabelle[[#This Row],[noch offener
Restbetrag
(wenn keine Ratenzahlung vereinbart)]],0)</f>
        <v>0</v>
      </c>
      <c r="AL98" s="68"/>
      <c r="AM98" s="65"/>
      <c r="AN98" s="8"/>
      <c r="AO98" s="5"/>
      <c r="AP98" s="12"/>
      <c r="AQ98" s="7"/>
      <c r="AR98" s="7"/>
      <c r="AS98" s="5"/>
      <c r="AT98" s="129"/>
      <c r="AU98" s="57"/>
      <c r="AV98" s="4"/>
    </row>
    <row r="99" spans="1:48" s="72" customFormat="1" x14ac:dyDescent="0.25">
      <c r="A99" s="14">
        <v>96</v>
      </c>
      <c r="F99" s="131"/>
      <c r="G99" s="2"/>
      <c r="H99" s="2"/>
      <c r="I99" s="78"/>
      <c r="J99" s="3"/>
      <c r="K99" s="114"/>
      <c r="L99" s="3"/>
      <c r="M99" s="114"/>
      <c r="N99" s="3"/>
      <c r="O99" s="114"/>
      <c r="P99" s="3"/>
      <c r="Q99" s="114"/>
      <c r="R99" s="3"/>
      <c r="S99" s="114"/>
      <c r="T99" s="3"/>
      <c r="U99" s="114"/>
      <c r="V99" s="10">
        <f t="shared" si="3"/>
        <v>0</v>
      </c>
      <c r="W99" s="162"/>
      <c r="X99" s="70"/>
      <c r="Y99" s="76"/>
      <c r="Z99" s="70"/>
      <c r="AC99" s="104"/>
      <c r="AD99" s="2"/>
      <c r="AE99" s="2"/>
      <c r="AF99" s="144"/>
      <c r="AG99" s="96"/>
      <c r="AH99" s="116"/>
      <c r="AI99" s="143">
        <f>IF(OR(Anordnungstabelle[[#This Row],[Raten-
Zahlung]]="Ja",Anordnungstabelle[[#This Row],[Raten-
Zahlung]]="Rücknahme"),Anordnungstabelle[[#This Row],[Gesamtbetrag]]-Anordnungstabelle[[#This Row],[noch offener
Ratenbetrag]],0)</f>
        <v>0</v>
      </c>
      <c r="AJ99" s="121"/>
      <c r="AK99" s="119">
        <f>IF(Anordnungstabelle[[#This Row],[noch offener
Restbetrag
(wenn keine Ratenzahlung vereinbart)]]&gt;0,Anordnungstabelle[[#This Row],[Gesamtbetrag]]-Anordnungstabelle[[#This Row],[noch offener
Restbetrag
(wenn keine Ratenzahlung vereinbart)]],0)</f>
        <v>0</v>
      </c>
      <c r="AL99" s="68"/>
      <c r="AM99" s="65"/>
      <c r="AN99" s="8"/>
      <c r="AO99" s="5"/>
      <c r="AP99" s="12"/>
      <c r="AQ99" s="7"/>
      <c r="AR99" s="7"/>
      <c r="AS99" s="5"/>
      <c r="AT99" s="129"/>
      <c r="AU99" s="57"/>
      <c r="AV99" s="4"/>
    </row>
    <row r="100" spans="1:48" s="72" customFormat="1" x14ac:dyDescent="0.25">
      <c r="A100" s="14">
        <v>97</v>
      </c>
      <c r="F100" s="131"/>
      <c r="G100" s="2"/>
      <c r="H100" s="2"/>
      <c r="I100" s="78"/>
      <c r="J100" s="3"/>
      <c r="K100" s="114"/>
      <c r="L100" s="3"/>
      <c r="M100" s="114"/>
      <c r="N100" s="3"/>
      <c r="O100" s="114"/>
      <c r="P100" s="3"/>
      <c r="Q100" s="114"/>
      <c r="R100" s="3"/>
      <c r="S100" s="114"/>
      <c r="T100" s="3"/>
      <c r="U100" s="114"/>
      <c r="V100" s="10">
        <f t="shared" si="3"/>
        <v>0</v>
      </c>
      <c r="W100" s="162"/>
      <c r="X100" s="70"/>
      <c r="Y100" s="76"/>
      <c r="Z100" s="70"/>
      <c r="AC100" s="104"/>
      <c r="AD100" s="2"/>
      <c r="AE100" s="2"/>
      <c r="AF100" s="144"/>
      <c r="AG100" s="96"/>
      <c r="AH100" s="116"/>
      <c r="AI100" s="143">
        <f>IF(OR(Anordnungstabelle[[#This Row],[Raten-
Zahlung]]="Ja",Anordnungstabelle[[#This Row],[Raten-
Zahlung]]="Rücknahme"),Anordnungstabelle[[#This Row],[Gesamtbetrag]]-Anordnungstabelle[[#This Row],[noch offener
Ratenbetrag]],0)</f>
        <v>0</v>
      </c>
      <c r="AJ100" s="121"/>
      <c r="AK100" s="119">
        <f>IF(Anordnungstabelle[[#This Row],[noch offener
Restbetrag
(wenn keine Ratenzahlung vereinbart)]]&gt;0,Anordnungstabelle[[#This Row],[Gesamtbetrag]]-Anordnungstabelle[[#This Row],[noch offener
Restbetrag
(wenn keine Ratenzahlung vereinbart)]],0)</f>
        <v>0</v>
      </c>
      <c r="AL100" s="68"/>
      <c r="AM100" s="65"/>
      <c r="AN100" s="8"/>
      <c r="AO100" s="5"/>
      <c r="AP100" s="12"/>
      <c r="AQ100" s="7"/>
      <c r="AR100" s="7"/>
      <c r="AS100" s="5"/>
      <c r="AT100" s="129"/>
      <c r="AU100" s="57"/>
      <c r="AV100" s="4"/>
    </row>
    <row r="101" spans="1:48" s="72" customFormat="1" x14ac:dyDescent="0.25">
      <c r="A101" s="14">
        <v>98</v>
      </c>
      <c r="F101" s="131"/>
      <c r="G101" s="2"/>
      <c r="H101" s="2"/>
      <c r="I101" s="78"/>
      <c r="J101" s="3"/>
      <c r="K101" s="114"/>
      <c r="L101" s="3"/>
      <c r="M101" s="114"/>
      <c r="N101" s="3"/>
      <c r="O101" s="114"/>
      <c r="P101" s="3"/>
      <c r="Q101" s="114"/>
      <c r="R101" s="3"/>
      <c r="S101" s="114"/>
      <c r="T101" s="3"/>
      <c r="U101" s="114"/>
      <c r="V101" s="10">
        <f t="shared" si="3"/>
        <v>0</v>
      </c>
      <c r="W101" s="162"/>
      <c r="X101" s="70"/>
      <c r="Y101" s="76"/>
      <c r="Z101" s="70"/>
      <c r="AC101" s="104"/>
      <c r="AD101" s="2"/>
      <c r="AE101" s="2"/>
      <c r="AF101" s="144"/>
      <c r="AG101" s="96"/>
      <c r="AH101" s="116"/>
      <c r="AI101" s="143">
        <f>IF(OR(Anordnungstabelle[[#This Row],[Raten-
Zahlung]]="Ja",Anordnungstabelle[[#This Row],[Raten-
Zahlung]]="Rücknahme"),Anordnungstabelle[[#This Row],[Gesamtbetrag]]-Anordnungstabelle[[#This Row],[noch offener
Ratenbetrag]],0)</f>
        <v>0</v>
      </c>
      <c r="AJ101" s="121"/>
      <c r="AK101" s="119">
        <f>IF(Anordnungstabelle[[#This Row],[noch offener
Restbetrag
(wenn keine Ratenzahlung vereinbart)]]&gt;0,Anordnungstabelle[[#This Row],[Gesamtbetrag]]-Anordnungstabelle[[#This Row],[noch offener
Restbetrag
(wenn keine Ratenzahlung vereinbart)]],0)</f>
        <v>0</v>
      </c>
      <c r="AL101" s="68"/>
      <c r="AM101" s="65"/>
      <c r="AN101" s="8"/>
      <c r="AO101" s="5"/>
      <c r="AP101" s="12"/>
      <c r="AQ101" s="7"/>
      <c r="AR101" s="7"/>
      <c r="AS101" s="5"/>
      <c r="AT101" s="129"/>
      <c r="AU101" s="57"/>
      <c r="AV101" s="4"/>
    </row>
    <row r="102" spans="1:48" s="72" customFormat="1" x14ac:dyDescent="0.25">
      <c r="A102" s="14">
        <v>99</v>
      </c>
      <c r="F102" s="131"/>
      <c r="G102" s="2"/>
      <c r="H102" s="2"/>
      <c r="I102" s="78"/>
      <c r="J102" s="3"/>
      <c r="K102" s="114"/>
      <c r="L102" s="3"/>
      <c r="M102" s="114"/>
      <c r="N102" s="3"/>
      <c r="O102" s="114"/>
      <c r="P102" s="3"/>
      <c r="Q102" s="114"/>
      <c r="R102" s="3"/>
      <c r="S102" s="114"/>
      <c r="T102" s="3"/>
      <c r="U102" s="114"/>
      <c r="V102" s="10">
        <f t="shared" si="3"/>
        <v>0</v>
      </c>
      <c r="W102" s="162"/>
      <c r="X102" s="70"/>
      <c r="Y102" s="76"/>
      <c r="Z102" s="70"/>
      <c r="AC102" s="104"/>
      <c r="AD102" s="2"/>
      <c r="AE102" s="2"/>
      <c r="AF102" s="144"/>
      <c r="AG102" s="96"/>
      <c r="AH102" s="116"/>
      <c r="AI102" s="143">
        <f>IF(OR(Anordnungstabelle[[#This Row],[Raten-
Zahlung]]="Ja",Anordnungstabelle[[#This Row],[Raten-
Zahlung]]="Rücknahme"),Anordnungstabelle[[#This Row],[Gesamtbetrag]]-Anordnungstabelle[[#This Row],[noch offener
Ratenbetrag]],0)</f>
        <v>0</v>
      </c>
      <c r="AJ102" s="121"/>
      <c r="AK102" s="119">
        <f>IF(Anordnungstabelle[[#This Row],[noch offener
Restbetrag
(wenn keine Ratenzahlung vereinbart)]]&gt;0,Anordnungstabelle[[#This Row],[Gesamtbetrag]]-Anordnungstabelle[[#This Row],[noch offener
Restbetrag
(wenn keine Ratenzahlung vereinbart)]],0)</f>
        <v>0</v>
      </c>
      <c r="AL102" s="68"/>
      <c r="AM102" s="65"/>
      <c r="AN102" s="8"/>
      <c r="AO102" s="5"/>
      <c r="AP102" s="12"/>
      <c r="AQ102" s="7"/>
      <c r="AR102" s="7"/>
      <c r="AS102" s="5"/>
      <c r="AT102" s="129"/>
      <c r="AU102" s="57"/>
      <c r="AV102" s="4"/>
    </row>
    <row r="103" spans="1:48" s="72" customFormat="1" x14ac:dyDescent="0.25">
      <c r="A103" s="14">
        <v>100</v>
      </c>
      <c r="F103" s="131"/>
      <c r="G103" s="2"/>
      <c r="H103" s="2"/>
      <c r="I103" s="78"/>
      <c r="J103" s="3"/>
      <c r="K103" s="114"/>
      <c r="L103" s="3"/>
      <c r="M103" s="114"/>
      <c r="N103" s="3"/>
      <c r="O103" s="114"/>
      <c r="P103" s="3"/>
      <c r="Q103" s="114"/>
      <c r="R103" s="3"/>
      <c r="S103" s="114"/>
      <c r="T103" s="3"/>
      <c r="U103" s="114"/>
      <c r="V103" s="10">
        <f t="shared" si="3"/>
        <v>0</v>
      </c>
      <c r="W103" s="162"/>
      <c r="X103" s="70"/>
      <c r="Y103" s="76"/>
      <c r="Z103" s="70"/>
      <c r="AC103" s="104"/>
      <c r="AD103" s="2"/>
      <c r="AE103" s="2"/>
      <c r="AF103" s="144"/>
      <c r="AG103" s="96"/>
      <c r="AH103" s="116"/>
      <c r="AI103" s="143">
        <f>IF(OR(Anordnungstabelle[[#This Row],[Raten-
Zahlung]]="Ja",Anordnungstabelle[[#This Row],[Raten-
Zahlung]]="Rücknahme"),Anordnungstabelle[[#This Row],[Gesamtbetrag]]-Anordnungstabelle[[#This Row],[noch offener
Ratenbetrag]],0)</f>
        <v>0</v>
      </c>
      <c r="AJ103" s="121"/>
      <c r="AK103" s="119">
        <f>IF(Anordnungstabelle[[#This Row],[noch offener
Restbetrag
(wenn keine Ratenzahlung vereinbart)]]&gt;0,Anordnungstabelle[[#This Row],[Gesamtbetrag]]-Anordnungstabelle[[#This Row],[noch offener
Restbetrag
(wenn keine Ratenzahlung vereinbart)]],0)</f>
        <v>0</v>
      </c>
      <c r="AL103" s="68"/>
      <c r="AM103" s="65"/>
      <c r="AN103" s="8"/>
      <c r="AO103" s="5"/>
      <c r="AP103" s="12"/>
      <c r="AQ103" s="7"/>
      <c r="AR103" s="7"/>
      <c r="AS103" s="5"/>
      <c r="AT103" s="129"/>
      <c r="AU103" s="57"/>
      <c r="AV103" s="4"/>
    </row>
    <row r="104" spans="1:48" s="72" customFormat="1" x14ac:dyDescent="0.25">
      <c r="A104" s="14">
        <v>101</v>
      </c>
      <c r="F104" s="131"/>
      <c r="G104" s="2"/>
      <c r="H104" s="2"/>
      <c r="I104" s="78"/>
      <c r="J104" s="3"/>
      <c r="K104" s="114"/>
      <c r="L104" s="3"/>
      <c r="M104" s="114"/>
      <c r="N104" s="3"/>
      <c r="O104" s="114"/>
      <c r="P104" s="3"/>
      <c r="Q104" s="114"/>
      <c r="R104" s="3"/>
      <c r="S104" s="114"/>
      <c r="T104" s="3"/>
      <c r="U104" s="114"/>
      <c r="V104" s="10">
        <f t="shared" si="3"/>
        <v>0</v>
      </c>
      <c r="W104" s="162"/>
      <c r="X104" s="70"/>
      <c r="Y104" s="76"/>
      <c r="Z104" s="70"/>
      <c r="AC104" s="104"/>
      <c r="AD104" s="2"/>
      <c r="AE104" s="2"/>
      <c r="AF104" s="144"/>
      <c r="AG104" s="96"/>
      <c r="AH104" s="116"/>
      <c r="AI104" s="143">
        <f>IF(OR(Anordnungstabelle[[#This Row],[Raten-
Zahlung]]="Ja",Anordnungstabelle[[#This Row],[Raten-
Zahlung]]="Rücknahme"),Anordnungstabelle[[#This Row],[Gesamtbetrag]]-Anordnungstabelle[[#This Row],[noch offener
Ratenbetrag]],0)</f>
        <v>0</v>
      </c>
      <c r="AJ104" s="121"/>
      <c r="AK104" s="119">
        <f>IF(Anordnungstabelle[[#This Row],[noch offener
Restbetrag
(wenn keine Ratenzahlung vereinbart)]]&gt;0,Anordnungstabelle[[#This Row],[Gesamtbetrag]]-Anordnungstabelle[[#This Row],[noch offener
Restbetrag
(wenn keine Ratenzahlung vereinbart)]],0)</f>
        <v>0</v>
      </c>
      <c r="AL104" s="68"/>
      <c r="AM104" s="65"/>
      <c r="AN104" s="8"/>
      <c r="AO104" s="5"/>
      <c r="AP104" s="12"/>
      <c r="AQ104" s="7"/>
      <c r="AR104" s="7"/>
      <c r="AS104" s="5"/>
      <c r="AT104" s="129"/>
      <c r="AU104" s="57"/>
      <c r="AV104" s="4"/>
    </row>
    <row r="105" spans="1:48" s="72" customFormat="1" x14ac:dyDescent="0.25">
      <c r="A105" s="14">
        <v>102</v>
      </c>
      <c r="F105" s="131"/>
      <c r="G105" s="2"/>
      <c r="H105" s="2"/>
      <c r="I105" s="78"/>
      <c r="J105" s="3"/>
      <c r="K105" s="114"/>
      <c r="L105" s="3"/>
      <c r="M105" s="114"/>
      <c r="N105" s="3"/>
      <c r="O105" s="114"/>
      <c r="P105" s="3"/>
      <c r="Q105" s="114"/>
      <c r="R105" s="3"/>
      <c r="S105" s="114"/>
      <c r="T105" s="3"/>
      <c r="U105" s="114"/>
      <c r="V105" s="10">
        <f t="shared" si="3"/>
        <v>0</v>
      </c>
      <c r="W105" s="162"/>
      <c r="X105" s="70"/>
      <c r="Y105" s="76"/>
      <c r="Z105" s="70"/>
      <c r="AC105" s="104"/>
      <c r="AD105" s="2"/>
      <c r="AE105" s="2"/>
      <c r="AF105" s="144"/>
      <c r="AG105" s="96"/>
      <c r="AH105" s="116"/>
      <c r="AI105" s="143">
        <f>IF(OR(Anordnungstabelle[[#This Row],[Raten-
Zahlung]]="Ja",Anordnungstabelle[[#This Row],[Raten-
Zahlung]]="Rücknahme"),Anordnungstabelle[[#This Row],[Gesamtbetrag]]-Anordnungstabelle[[#This Row],[noch offener
Ratenbetrag]],0)</f>
        <v>0</v>
      </c>
      <c r="AJ105" s="121"/>
      <c r="AK105" s="119">
        <f>IF(Anordnungstabelle[[#This Row],[noch offener
Restbetrag
(wenn keine Ratenzahlung vereinbart)]]&gt;0,Anordnungstabelle[[#This Row],[Gesamtbetrag]]-Anordnungstabelle[[#This Row],[noch offener
Restbetrag
(wenn keine Ratenzahlung vereinbart)]],0)</f>
        <v>0</v>
      </c>
      <c r="AL105" s="68"/>
      <c r="AM105" s="65"/>
      <c r="AN105" s="8"/>
      <c r="AO105" s="5"/>
      <c r="AP105" s="12"/>
      <c r="AQ105" s="7"/>
      <c r="AR105" s="7"/>
      <c r="AS105" s="5"/>
      <c r="AT105" s="129"/>
      <c r="AU105" s="57"/>
      <c r="AV105" s="4"/>
    </row>
    <row r="106" spans="1:48" s="72" customFormat="1" x14ac:dyDescent="0.25">
      <c r="A106" s="14">
        <v>103</v>
      </c>
      <c r="F106" s="131"/>
      <c r="G106" s="2"/>
      <c r="H106" s="2"/>
      <c r="I106" s="78"/>
      <c r="J106" s="3"/>
      <c r="K106" s="114"/>
      <c r="L106" s="3"/>
      <c r="M106" s="114"/>
      <c r="N106" s="3"/>
      <c r="O106" s="114"/>
      <c r="P106" s="3"/>
      <c r="Q106" s="114"/>
      <c r="R106" s="3"/>
      <c r="S106" s="114"/>
      <c r="T106" s="3"/>
      <c r="U106" s="114"/>
      <c r="V106" s="10">
        <f t="shared" si="3"/>
        <v>0</v>
      </c>
      <c r="W106" s="162"/>
      <c r="X106" s="70"/>
      <c r="Y106" s="76"/>
      <c r="Z106" s="70"/>
      <c r="AC106" s="104"/>
      <c r="AD106" s="2"/>
      <c r="AE106" s="2"/>
      <c r="AF106" s="144"/>
      <c r="AG106" s="96"/>
      <c r="AH106" s="116"/>
      <c r="AI106" s="143">
        <f>IF(OR(Anordnungstabelle[[#This Row],[Raten-
Zahlung]]="Ja",Anordnungstabelle[[#This Row],[Raten-
Zahlung]]="Rücknahme"),Anordnungstabelle[[#This Row],[Gesamtbetrag]]-Anordnungstabelle[[#This Row],[noch offener
Ratenbetrag]],0)</f>
        <v>0</v>
      </c>
      <c r="AJ106" s="121"/>
      <c r="AK106" s="119">
        <f>IF(Anordnungstabelle[[#This Row],[noch offener
Restbetrag
(wenn keine Ratenzahlung vereinbart)]]&gt;0,Anordnungstabelle[[#This Row],[Gesamtbetrag]]-Anordnungstabelle[[#This Row],[noch offener
Restbetrag
(wenn keine Ratenzahlung vereinbart)]],0)</f>
        <v>0</v>
      </c>
      <c r="AL106" s="68"/>
      <c r="AM106" s="65"/>
      <c r="AN106" s="8"/>
      <c r="AO106" s="5"/>
      <c r="AP106" s="12"/>
      <c r="AQ106" s="7"/>
      <c r="AR106" s="7"/>
      <c r="AS106" s="5"/>
      <c r="AT106" s="129"/>
      <c r="AU106" s="57"/>
      <c r="AV106" s="4"/>
    </row>
    <row r="107" spans="1:48" s="72" customFormat="1" x14ac:dyDescent="0.25">
      <c r="A107" s="14">
        <v>104</v>
      </c>
      <c r="F107" s="131"/>
      <c r="G107" s="2"/>
      <c r="H107" s="2"/>
      <c r="I107" s="78"/>
      <c r="J107" s="3"/>
      <c r="K107" s="114"/>
      <c r="L107" s="3"/>
      <c r="M107" s="114"/>
      <c r="N107" s="3"/>
      <c r="O107" s="114"/>
      <c r="P107" s="3"/>
      <c r="Q107" s="114"/>
      <c r="R107" s="3"/>
      <c r="S107" s="114"/>
      <c r="T107" s="3"/>
      <c r="U107" s="114"/>
      <c r="V107" s="10">
        <f t="shared" si="3"/>
        <v>0</v>
      </c>
      <c r="W107" s="162"/>
      <c r="X107" s="70"/>
      <c r="Y107" s="76"/>
      <c r="Z107" s="70"/>
      <c r="AC107" s="104"/>
      <c r="AD107" s="2"/>
      <c r="AE107" s="2"/>
      <c r="AF107" s="144"/>
      <c r="AG107" s="96"/>
      <c r="AH107" s="116"/>
      <c r="AI107" s="143">
        <f>IF(OR(Anordnungstabelle[[#This Row],[Raten-
Zahlung]]="Ja",Anordnungstabelle[[#This Row],[Raten-
Zahlung]]="Rücknahme"),Anordnungstabelle[[#This Row],[Gesamtbetrag]]-Anordnungstabelle[[#This Row],[noch offener
Ratenbetrag]],0)</f>
        <v>0</v>
      </c>
      <c r="AJ107" s="121"/>
      <c r="AK107" s="119">
        <f>IF(Anordnungstabelle[[#This Row],[noch offener
Restbetrag
(wenn keine Ratenzahlung vereinbart)]]&gt;0,Anordnungstabelle[[#This Row],[Gesamtbetrag]]-Anordnungstabelle[[#This Row],[noch offener
Restbetrag
(wenn keine Ratenzahlung vereinbart)]],0)</f>
        <v>0</v>
      </c>
      <c r="AL107" s="68"/>
      <c r="AM107" s="65"/>
      <c r="AN107" s="8"/>
      <c r="AO107" s="5"/>
      <c r="AP107" s="12"/>
      <c r="AQ107" s="7"/>
      <c r="AR107" s="7"/>
      <c r="AS107" s="5"/>
      <c r="AT107" s="129"/>
      <c r="AU107" s="57"/>
      <c r="AV107" s="4"/>
    </row>
    <row r="108" spans="1:48" s="72" customFormat="1" x14ac:dyDescent="0.25">
      <c r="A108" s="14">
        <v>105</v>
      </c>
      <c r="F108" s="131"/>
      <c r="G108" s="2"/>
      <c r="H108" s="2"/>
      <c r="I108" s="78"/>
      <c r="J108" s="3"/>
      <c r="K108" s="114"/>
      <c r="L108" s="3"/>
      <c r="M108" s="114"/>
      <c r="N108" s="3"/>
      <c r="O108" s="114"/>
      <c r="P108" s="3"/>
      <c r="Q108" s="114"/>
      <c r="R108" s="3"/>
      <c r="S108" s="114"/>
      <c r="T108" s="3"/>
      <c r="U108" s="114"/>
      <c r="V108" s="10">
        <f t="shared" si="3"/>
        <v>0</v>
      </c>
      <c r="W108" s="162"/>
      <c r="X108" s="70"/>
      <c r="Y108" s="76"/>
      <c r="Z108" s="70"/>
      <c r="AC108" s="104"/>
      <c r="AD108" s="2"/>
      <c r="AE108" s="2"/>
      <c r="AF108" s="144"/>
      <c r="AG108" s="96"/>
      <c r="AH108" s="116"/>
      <c r="AI108" s="143">
        <f>IF(OR(Anordnungstabelle[[#This Row],[Raten-
Zahlung]]="Ja",Anordnungstabelle[[#This Row],[Raten-
Zahlung]]="Rücknahme"),Anordnungstabelle[[#This Row],[Gesamtbetrag]]-Anordnungstabelle[[#This Row],[noch offener
Ratenbetrag]],0)</f>
        <v>0</v>
      </c>
      <c r="AJ108" s="121"/>
      <c r="AK108" s="119">
        <f>IF(Anordnungstabelle[[#This Row],[noch offener
Restbetrag
(wenn keine Ratenzahlung vereinbart)]]&gt;0,Anordnungstabelle[[#This Row],[Gesamtbetrag]]-Anordnungstabelle[[#This Row],[noch offener
Restbetrag
(wenn keine Ratenzahlung vereinbart)]],0)</f>
        <v>0</v>
      </c>
      <c r="AL108" s="68"/>
      <c r="AM108" s="65"/>
      <c r="AN108" s="8"/>
      <c r="AO108" s="5"/>
      <c r="AP108" s="12"/>
      <c r="AQ108" s="7"/>
      <c r="AR108" s="7"/>
      <c r="AS108" s="5"/>
      <c r="AT108" s="129"/>
      <c r="AU108" s="57"/>
      <c r="AV108" s="4"/>
    </row>
    <row r="109" spans="1:48" s="72" customFormat="1" x14ac:dyDescent="0.25">
      <c r="A109" s="14">
        <v>106</v>
      </c>
      <c r="F109" s="131"/>
      <c r="G109" s="2"/>
      <c r="H109" s="2"/>
      <c r="I109" s="78"/>
      <c r="J109" s="3"/>
      <c r="K109" s="114"/>
      <c r="L109" s="3"/>
      <c r="M109" s="114"/>
      <c r="N109" s="3"/>
      <c r="O109" s="114"/>
      <c r="P109" s="3"/>
      <c r="Q109" s="114"/>
      <c r="R109" s="3"/>
      <c r="S109" s="114"/>
      <c r="T109" s="3"/>
      <c r="U109" s="114"/>
      <c r="V109" s="10">
        <f t="shared" si="3"/>
        <v>0</v>
      </c>
      <c r="W109" s="162"/>
      <c r="X109" s="70"/>
      <c r="Y109" s="76"/>
      <c r="Z109" s="70"/>
      <c r="AC109" s="104"/>
      <c r="AD109" s="2"/>
      <c r="AE109" s="2"/>
      <c r="AF109" s="144"/>
      <c r="AG109" s="96"/>
      <c r="AH109" s="116"/>
      <c r="AI109" s="143">
        <f>IF(OR(Anordnungstabelle[[#This Row],[Raten-
Zahlung]]="Ja",Anordnungstabelle[[#This Row],[Raten-
Zahlung]]="Rücknahme"),Anordnungstabelle[[#This Row],[Gesamtbetrag]]-Anordnungstabelle[[#This Row],[noch offener
Ratenbetrag]],0)</f>
        <v>0</v>
      </c>
      <c r="AJ109" s="121"/>
      <c r="AK109" s="119">
        <f>IF(Anordnungstabelle[[#This Row],[noch offener
Restbetrag
(wenn keine Ratenzahlung vereinbart)]]&gt;0,Anordnungstabelle[[#This Row],[Gesamtbetrag]]-Anordnungstabelle[[#This Row],[noch offener
Restbetrag
(wenn keine Ratenzahlung vereinbart)]],0)</f>
        <v>0</v>
      </c>
      <c r="AL109" s="68"/>
      <c r="AM109" s="65"/>
      <c r="AN109" s="8"/>
      <c r="AO109" s="5"/>
      <c r="AP109" s="12"/>
      <c r="AQ109" s="7"/>
      <c r="AR109" s="7"/>
      <c r="AS109" s="5"/>
      <c r="AT109" s="129"/>
      <c r="AU109" s="57"/>
      <c r="AV109" s="4"/>
    </row>
    <row r="110" spans="1:48" s="72" customFormat="1" x14ac:dyDescent="0.25">
      <c r="A110" s="14">
        <v>107</v>
      </c>
      <c r="F110" s="131"/>
      <c r="G110" s="2"/>
      <c r="H110" s="2"/>
      <c r="I110" s="78"/>
      <c r="J110" s="3"/>
      <c r="K110" s="114"/>
      <c r="L110" s="3"/>
      <c r="M110" s="114"/>
      <c r="N110" s="3"/>
      <c r="O110" s="114"/>
      <c r="P110" s="3"/>
      <c r="Q110" s="114"/>
      <c r="R110" s="3"/>
      <c r="S110" s="114"/>
      <c r="T110" s="3"/>
      <c r="U110" s="114"/>
      <c r="V110" s="10">
        <f t="shared" si="3"/>
        <v>0</v>
      </c>
      <c r="W110" s="162"/>
      <c r="X110" s="70"/>
      <c r="Y110" s="76"/>
      <c r="Z110" s="70"/>
      <c r="AC110" s="104"/>
      <c r="AD110" s="2"/>
      <c r="AE110" s="2"/>
      <c r="AF110" s="144"/>
      <c r="AG110" s="96"/>
      <c r="AH110" s="116"/>
      <c r="AI110" s="143">
        <f>IF(OR(Anordnungstabelle[[#This Row],[Raten-
Zahlung]]="Ja",Anordnungstabelle[[#This Row],[Raten-
Zahlung]]="Rücknahme"),Anordnungstabelle[[#This Row],[Gesamtbetrag]]-Anordnungstabelle[[#This Row],[noch offener
Ratenbetrag]],0)</f>
        <v>0</v>
      </c>
      <c r="AJ110" s="121"/>
      <c r="AK110" s="119">
        <f>IF(Anordnungstabelle[[#This Row],[noch offener
Restbetrag
(wenn keine Ratenzahlung vereinbart)]]&gt;0,Anordnungstabelle[[#This Row],[Gesamtbetrag]]-Anordnungstabelle[[#This Row],[noch offener
Restbetrag
(wenn keine Ratenzahlung vereinbart)]],0)</f>
        <v>0</v>
      </c>
      <c r="AL110" s="68"/>
      <c r="AM110" s="65"/>
      <c r="AN110" s="8"/>
      <c r="AO110" s="5"/>
      <c r="AP110" s="12"/>
      <c r="AQ110" s="7"/>
      <c r="AR110" s="7"/>
      <c r="AS110" s="5"/>
      <c r="AT110" s="129"/>
      <c r="AU110" s="57"/>
      <c r="AV110" s="4"/>
    </row>
    <row r="111" spans="1:48" s="72" customFormat="1" x14ac:dyDescent="0.25">
      <c r="A111" s="14">
        <v>108</v>
      </c>
      <c r="F111" s="131"/>
      <c r="G111" s="2"/>
      <c r="H111" s="2"/>
      <c r="I111" s="78"/>
      <c r="J111" s="3"/>
      <c r="K111" s="114"/>
      <c r="L111" s="3"/>
      <c r="M111" s="114"/>
      <c r="N111" s="3"/>
      <c r="O111" s="114"/>
      <c r="P111" s="3"/>
      <c r="Q111" s="114"/>
      <c r="R111" s="3"/>
      <c r="S111" s="114"/>
      <c r="T111" s="3"/>
      <c r="U111" s="114"/>
      <c r="V111" s="10">
        <f t="shared" si="3"/>
        <v>0</v>
      </c>
      <c r="W111" s="162"/>
      <c r="X111" s="70"/>
      <c r="Y111" s="76"/>
      <c r="Z111" s="70"/>
      <c r="AC111" s="104"/>
      <c r="AD111" s="2"/>
      <c r="AE111" s="2"/>
      <c r="AF111" s="144"/>
      <c r="AG111" s="96"/>
      <c r="AH111" s="116"/>
      <c r="AI111" s="143">
        <f>IF(OR(Anordnungstabelle[[#This Row],[Raten-
Zahlung]]="Ja",Anordnungstabelle[[#This Row],[Raten-
Zahlung]]="Rücknahme"),Anordnungstabelle[[#This Row],[Gesamtbetrag]]-Anordnungstabelle[[#This Row],[noch offener
Ratenbetrag]],0)</f>
        <v>0</v>
      </c>
      <c r="AJ111" s="121"/>
      <c r="AK111" s="119">
        <f>IF(Anordnungstabelle[[#This Row],[noch offener
Restbetrag
(wenn keine Ratenzahlung vereinbart)]]&gt;0,Anordnungstabelle[[#This Row],[Gesamtbetrag]]-Anordnungstabelle[[#This Row],[noch offener
Restbetrag
(wenn keine Ratenzahlung vereinbart)]],0)</f>
        <v>0</v>
      </c>
      <c r="AL111" s="68"/>
      <c r="AM111" s="65"/>
      <c r="AN111" s="8"/>
      <c r="AO111" s="5"/>
      <c r="AP111" s="12"/>
      <c r="AQ111" s="7"/>
      <c r="AR111" s="7"/>
      <c r="AS111" s="5"/>
      <c r="AT111" s="129"/>
      <c r="AU111" s="57"/>
      <c r="AV111" s="4"/>
    </row>
    <row r="112" spans="1:48" s="72" customFormat="1" x14ac:dyDescent="0.25">
      <c r="A112" s="14">
        <v>109</v>
      </c>
      <c r="F112" s="131"/>
      <c r="G112" s="2"/>
      <c r="H112" s="2"/>
      <c r="I112" s="78"/>
      <c r="J112" s="3"/>
      <c r="K112" s="114"/>
      <c r="L112" s="3"/>
      <c r="M112" s="114"/>
      <c r="N112" s="3"/>
      <c r="O112" s="114"/>
      <c r="P112" s="3"/>
      <c r="Q112" s="114"/>
      <c r="R112" s="3"/>
      <c r="S112" s="114"/>
      <c r="T112" s="3"/>
      <c r="U112" s="114"/>
      <c r="V112" s="10">
        <f t="shared" si="3"/>
        <v>0</v>
      </c>
      <c r="W112" s="162"/>
      <c r="X112" s="70"/>
      <c r="Y112" s="76"/>
      <c r="Z112" s="70"/>
      <c r="AC112" s="104"/>
      <c r="AD112" s="2"/>
      <c r="AE112" s="2"/>
      <c r="AF112" s="144"/>
      <c r="AG112" s="96"/>
      <c r="AH112" s="116"/>
      <c r="AI112" s="143">
        <f>IF(OR(Anordnungstabelle[[#This Row],[Raten-
Zahlung]]="Ja",Anordnungstabelle[[#This Row],[Raten-
Zahlung]]="Rücknahme"),Anordnungstabelle[[#This Row],[Gesamtbetrag]]-Anordnungstabelle[[#This Row],[noch offener
Ratenbetrag]],0)</f>
        <v>0</v>
      </c>
      <c r="AJ112" s="121"/>
      <c r="AK112" s="119">
        <f>IF(Anordnungstabelle[[#This Row],[noch offener
Restbetrag
(wenn keine Ratenzahlung vereinbart)]]&gt;0,Anordnungstabelle[[#This Row],[Gesamtbetrag]]-Anordnungstabelle[[#This Row],[noch offener
Restbetrag
(wenn keine Ratenzahlung vereinbart)]],0)</f>
        <v>0</v>
      </c>
      <c r="AL112" s="68"/>
      <c r="AM112" s="65"/>
      <c r="AN112" s="8"/>
      <c r="AO112" s="5"/>
      <c r="AP112" s="12"/>
      <c r="AQ112" s="7"/>
      <c r="AR112" s="7"/>
      <c r="AS112" s="5"/>
      <c r="AT112" s="129"/>
      <c r="AU112" s="57"/>
      <c r="AV112" s="4"/>
    </row>
    <row r="113" spans="1:48" s="72" customFormat="1" x14ac:dyDescent="0.25">
      <c r="A113" s="14">
        <v>110</v>
      </c>
      <c r="F113" s="131"/>
      <c r="G113" s="2"/>
      <c r="H113" s="2"/>
      <c r="I113" s="78"/>
      <c r="J113" s="3"/>
      <c r="K113" s="114"/>
      <c r="L113" s="3"/>
      <c r="M113" s="114"/>
      <c r="N113" s="3"/>
      <c r="O113" s="114"/>
      <c r="P113" s="3"/>
      <c r="Q113" s="114"/>
      <c r="R113" s="3"/>
      <c r="S113" s="114"/>
      <c r="T113" s="3"/>
      <c r="U113" s="114"/>
      <c r="V113" s="10">
        <f t="shared" si="3"/>
        <v>0</v>
      </c>
      <c r="W113" s="162"/>
      <c r="X113" s="70"/>
      <c r="Y113" s="76"/>
      <c r="Z113" s="70"/>
      <c r="AC113" s="104"/>
      <c r="AD113" s="2"/>
      <c r="AE113" s="2"/>
      <c r="AF113" s="144"/>
      <c r="AG113" s="96"/>
      <c r="AH113" s="116"/>
      <c r="AI113" s="143">
        <f>IF(OR(Anordnungstabelle[[#This Row],[Raten-
Zahlung]]="Ja",Anordnungstabelle[[#This Row],[Raten-
Zahlung]]="Rücknahme"),Anordnungstabelle[[#This Row],[Gesamtbetrag]]-Anordnungstabelle[[#This Row],[noch offener
Ratenbetrag]],0)</f>
        <v>0</v>
      </c>
      <c r="AJ113" s="121"/>
      <c r="AK113" s="119">
        <f>IF(Anordnungstabelle[[#This Row],[noch offener
Restbetrag
(wenn keine Ratenzahlung vereinbart)]]&gt;0,Anordnungstabelle[[#This Row],[Gesamtbetrag]]-Anordnungstabelle[[#This Row],[noch offener
Restbetrag
(wenn keine Ratenzahlung vereinbart)]],0)</f>
        <v>0</v>
      </c>
      <c r="AL113" s="68"/>
      <c r="AM113" s="65"/>
      <c r="AN113" s="8"/>
      <c r="AO113" s="5"/>
      <c r="AP113" s="12"/>
      <c r="AQ113" s="7"/>
      <c r="AR113" s="7"/>
      <c r="AS113" s="5"/>
      <c r="AT113" s="129"/>
      <c r="AU113" s="57"/>
      <c r="AV113" s="4"/>
    </row>
    <row r="114" spans="1:48" s="72" customFormat="1" x14ac:dyDescent="0.25">
      <c r="A114" s="14">
        <v>111</v>
      </c>
      <c r="F114" s="131"/>
      <c r="G114" s="2"/>
      <c r="H114" s="2"/>
      <c r="I114" s="78"/>
      <c r="J114" s="3"/>
      <c r="K114" s="114"/>
      <c r="L114" s="3"/>
      <c r="M114" s="114"/>
      <c r="N114" s="3"/>
      <c r="O114" s="114"/>
      <c r="P114" s="3"/>
      <c r="Q114" s="114"/>
      <c r="R114" s="3"/>
      <c r="S114" s="114"/>
      <c r="T114" s="3"/>
      <c r="U114" s="114"/>
      <c r="V114" s="10">
        <f t="shared" si="3"/>
        <v>0</v>
      </c>
      <c r="W114" s="162"/>
      <c r="X114" s="70"/>
      <c r="Y114" s="76"/>
      <c r="Z114" s="70"/>
      <c r="AC114" s="104"/>
      <c r="AD114" s="2"/>
      <c r="AE114" s="2"/>
      <c r="AF114" s="144"/>
      <c r="AG114" s="96"/>
      <c r="AH114" s="116"/>
      <c r="AI114" s="143">
        <f>IF(OR(Anordnungstabelle[[#This Row],[Raten-
Zahlung]]="Ja",Anordnungstabelle[[#This Row],[Raten-
Zahlung]]="Rücknahme"),Anordnungstabelle[[#This Row],[Gesamtbetrag]]-Anordnungstabelle[[#This Row],[noch offener
Ratenbetrag]],0)</f>
        <v>0</v>
      </c>
      <c r="AJ114" s="121"/>
      <c r="AK114" s="119">
        <f>IF(Anordnungstabelle[[#This Row],[noch offener
Restbetrag
(wenn keine Ratenzahlung vereinbart)]]&gt;0,Anordnungstabelle[[#This Row],[Gesamtbetrag]]-Anordnungstabelle[[#This Row],[noch offener
Restbetrag
(wenn keine Ratenzahlung vereinbart)]],0)</f>
        <v>0</v>
      </c>
      <c r="AL114" s="68"/>
      <c r="AM114" s="65"/>
      <c r="AN114" s="8"/>
      <c r="AO114" s="5"/>
      <c r="AP114" s="12"/>
      <c r="AQ114" s="7"/>
      <c r="AR114" s="7"/>
      <c r="AS114" s="5"/>
      <c r="AT114" s="129"/>
      <c r="AU114" s="57"/>
      <c r="AV114" s="4"/>
    </row>
    <row r="115" spans="1:48" s="72" customFormat="1" x14ac:dyDescent="0.25">
      <c r="A115" s="14">
        <v>112</v>
      </c>
      <c r="F115" s="131"/>
      <c r="G115" s="2"/>
      <c r="H115" s="2"/>
      <c r="I115" s="78"/>
      <c r="J115" s="3"/>
      <c r="K115" s="114"/>
      <c r="L115" s="3"/>
      <c r="M115" s="114"/>
      <c r="N115" s="3"/>
      <c r="O115" s="114"/>
      <c r="P115" s="3"/>
      <c r="Q115" s="114"/>
      <c r="R115" s="3"/>
      <c r="S115" s="114"/>
      <c r="T115" s="3"/>
      <c r="U115" s="114"/>
      <c r="V115" s="10">
        <f t="shared" si="3"/>
        <v>0</v>
      </c>
      <c r="W115" s="162"/>
      <c r="X115" s="70"/>
      <c r="Y115" s="76"/>
      <c r="Z115" s="70"/>
      <c r="AC115" s="104"/>
      <c r="AD115" s="2"/>
      <c r="AE115" s="2"/>
      <c r="AF115" s="144"/>
      <c r="AG115" s="96"/>
      <c r="AH115" s="116"/>
      <c r="AI115" s="143">
        <f>IF(OR(Anordnungstabelle[[#This Row],[Raten-
Zahlung]]="Ja",Anordnungstabelle[[#This Row],[Raten-
Zahlung]]="Rücknahme"),Anordnungstabelle[[#This Row],[Gesamtbetrag]]-Anordnungstabelle[[#This Row],[noch offener
Ratenbetrag]],0)</f>
        <v>0</v>
      </c>
      <c r="AJ115" s="121"/>
      <c r="AK115" s="119">
        <f>IF(Anordnungstabelle[[#This Row],[noch offener
Restbetrag
(wenn keine Ratenzahlung vereinbart)]]&gt;0,Anordnungstabelle[[#This Row],[Gesamtbetrag]]-Anordnungstabelle[[#This Row],[noch offener
Restbetrag
(wenn keine Ratenzahlung vereinbart)]],0)</f>
        <v>0</v>
      </c>
      <c r="AL115" s="68"/>
      <c r="AM115" s="65"/>
      <c r="AN115" s="8"/>
      <c r="AO115" s="5"/>
      <c r="AP115" s="12"/>
      <c r="AQ115" s="7"/>
      <c r="AR115" s="7"/>
      <c r="AS115" s="5"/>
      <c r="AT115" s="129"/>
      <c r="AU115" s="57"/>
      <c r="AV115" s="4"/>
    </row>
    <row r="116" spans="1:48" s="72" customFormat="1" x14ac:dyDescent="0.25">
      <c r="A116" s="14">
        <v>113</v>
      </c>
      <c r="F116" s="131"/>
      <c r="G116" s="2"/>
      <c r="H116" s="2"/>
      <c r="I116" s="78"/>
      <c r="J116" s="3"/>
      <c r="K116" s="114"/>
      <c r="L116" s="3"/>
      <c r="M116" s="114"/>
      <c r="N116" s="3"/>
      <c r="O116" s="114"/>
      <c r="P116" s="3"/>
      <c r="Q116" s="114"/>
      <c r="R116" s="3"/>
      <c r="S116" s="114"/>
      <c r="T116" s="3"/>
      <c r="U116" s="114"/>
      <c r="V116" s="10">
        <f t="shared" si="3"/>
        <v>0</v>
      </c>
      <c r="W116" s="162"/>
      <c r="X116" s="70"/>
      <c r="Y116" s="76"/>
      <c r="Z116" s="70"/>
      <c r="AC116" s="104"/>
      <c r="AD116" s="2"/>
      <c r="AE116" s="2"/>
      <c r="AF116" s="144"/>
      <c r="AG116" s="96"/>
      <c r="AH116" s="116"/>
      <c r="AI116" s="143">
        <f>IF(OR(Anordnungstabelle[[#This Row],[Raten-
Zahlung]]="Ja",Anordnungstabelle[[#This Row],[Raten-
Zahlung]]="Rücknahme"),Anordnungstabelle[[#This Row],[Gesamtbetrag]]-Anordnungstabelle[[#This Row],[noch offener
Ratenbetrag]],0)</f>
        <v>0</v>
      </c>
      <c r="AJ116" s="121"/>
      <c r="AK116" s="119">
        <f>IF(Anordnungstabelle[[#This Row],[noch offener
Restbetrag
(wenn keine Ratenzahlung vereinbart)]]&gt;0,Anordnungstabelle[[#This Row],[Gesamtbetrag]]-Anordnungstabelle[[#This Row],[noch offener
Restbetrag
(wenn keine Ratenzahlung vereinbart)]],0)</f>
        <v>0</v>
      </c>
      <c r="AL116" s="68"/>
      <c r="AM116" s="65"/>
      <c r="AN116" s="8"/>
      <c r="AO116" s="5"/>
      <c r="AP116" s="12"/>
      <c r="AQ116" s="7"/>
      <c r="AR116" s="7"/>
      <c r="AS116" s="5"/>
      <c r="AT116" s="129"/>
      <c r="AU116" s="57"/>
      <c r="AV116" s="4"/>
    </row>
    <row r="117" spans="1:48" s="72" customFormat="1" x14ac:dyDescent="0.25">
      <c r="A117" s="14">
        <v>114</v>
      </c>
      <c r="F117" s="131"/>
      <c r="G117" s="2"/>
      <c r="H117" s="2"/>
      <c r="I117" s="78"/>
      <c r="J117" s="3"/>
      <c r="K117" s="114"/>
      <c r="L117" s="3"/>
      <c r="M117" s="114"/>
      <c r="N117" s="3"/>
      <c r="O117" s="114"/>
      <c r="P117" s="3"/>
      <c r="Q117" s="114"/>
      <c r="R117" s="3"/>
      <c r="S117" s="114"/>
      <c r="T117" s="3"/>
      <c r="U117" s="114"/>
      <c r="V117" s="10">
        <f t="shared" si="3"/>
        <v>0</v>
      </c>
      <c r="W117" s="162"/>
      <c r="X117" s="70"/>
      <c r="Y117" s="76"/>
      <c r="Z117" s="70"/>
      <c r="AC117" s="104"/>
      <c r="AD117" s="2"/>
      <c r="AE117" s="2"/>
      <c r="AF117" s="144"/>
      <c r="AG117" s="96"/>
      <c r="AH117" s="116"/>
      <c r="AI117" s="143">
        <f>IF(OR(Anordnungstabelle[[#This Row],[Raten-
Zahlung]]="Ja",Anordnungstabelle[[#This Row],[Raten-
Zahlung]]="Rücknahme"),Anordnungstabelle[[#This Row],[Gesamtbetrag]]-Anordnungstabelle[[#This Row],[noch offener
Ratenbetrag]],0)</f>
        <v>0</v>
      </c>
      <c r="AJ117" s="121"/>
      <c r="AK117" s="119">
        <f>IF(Anordnungstabelle[[#This Row],[noch offener
Restbetrag
(wenn keine Ratenzahlung vereinbart)]]&gt;0,Anordnungstabelle[[#This Row],[Gesamtbetrag]]-Anordnungstabelle[[#This Row],[noch offener
Restbetrag
(wenn keine Ratenzahlung vereinbart)]],0)</f>
        <v>0</v>
      </c>
      <c r="AL117" s="68"/>
      <c r="AM117" s="65"/>
      <c r="AN117" s="8"/>
      <c r="AO117" s="5"/>
      <c r="AP117" s="12"/>
      <c r="AQ117" s="7"/>
      <c r="AR117" s="7"/>
      <c r="AS117" s="5"/>
      <c r="AT117" s="129"/>
      <c r="AU117" s="57"/>
      <c r="AV117" s="4"/>
    </row>
    <row r="118" spans="1:48" s="72" customFormat="1" x14ac:dyDescent="0.25">
      <c r="A118" s="14">
        <v>115</v>
      </c>
      <c r="F118" s="131"/>
      <c r="G118" s="2"/>
      <c r="H118" s="2"/>
      <c r="I118" s="78"/>
      <c r="J118" s="3"/>
      <c r="K118" s="114"/>
      <c r="L118" s="3"/>
      <c r="M118" s="114"/>
      <c r="N118" s="3"/>
      <c r="O118" s="114"/>
      <c r="P118" s="3"/>
      <c r="Q118" s="114"/>
      <c r="R118" s="3"/>
      <c r="S118" s="114"/>
      <c r="T118" s="3"/>
      <c r="U118" s="114"/>
      <c r="V118" s="10">
        <f t="shared" si="3"/>
        <v>0</v>
      </c>
      <c r="W118" s="162"/>
      <c r="X118" s="70"/>
      <c r="Y118" s="76"/>
      <c r="Z118" s="70"/>
      <c r="AC118" s="104"/>
      <c r="AD118" s="2"/>
      <c r="AE118" s="2"/>
      <c r="AF118" s="144"/>
      <c r="AG118" s="96"/>
      <c r="AH118" s="116"/>
      <c r="AI118" s="143">
        <f>IF(OR(Anordnungstabelle[[#This Row],[Raten-
Zahlung]]="Ja",Anordnungstabelle[[#This Row],[Raten-
Zahlung]]="Rücknahme"),Anordnungstabelle[[#This Row],[Gesamtbetrag]]-Anordnungstabelle[[#This Row],[noch offener
Ratenbetrag]],0)</f>
        <v>0</v>
      </c>
      <c r="AJ118" s="121"/>
      <c r="AK118" s="119">
        <f>IF(Anordnungstabelle[[#This Row],[noch offener
Restbetrag
(wenn keine Ratenzahlung vereinbart)]]&gt;0,Anordnungstabelle[[#This Row],[Gesamtbetrag]]-Anordnungstabelle[[#This Row],[noch offener
Restbetrag
(wenn keine Ratenzahlung vereinbart)]],0)</f>
        <v>0</v>
      </c>
      <c r="AL118" s="68"/>
      <c r="AM118" s="65"/>
      <c r="AN118" s="8"/>
      <c r="AO118" s="5"/>
      <c r="AP118" s="12"/>
      <c r="AQ118" s="7"/>
      <c r="AR118" s="7"/>
      <c r="AS118" s="5"/>
      <c r="AT118" s="129"/>
      <c r="AU118" s="57"/>
      <c r="AV118" s="4"/>
    </row>
    <row r="119" spans="1:48" s="72" customFormat="1" x14ac:dyDescent="0.25">
      <c r="A119" s="14">
        <v>116</v>
      </c>
      <c r="F119" s="131"/>
      <c r="G119" s="2"/>
      <c r="H119" s="2"/>
      <c r="I119" s="78"/>
      <c r="J119" s="3"/>
      <c r="K119" s="114"/>
      <c r="L119" s="3"/>
      <c r="M119" s="114"/>
      <c r="N119" s="3"/>
      <c r="O119" s="114"/>
      <c r="P119" s="3"/>
      <c r="Q119" s="114"/>
      <c r="R119" s="3"/>
      <c r="S119" s="114"/>
      <c r="T119" s="3"/>
      <c r="U119" s="114"/>
      <c r="V119" s="10">
        <f t="shared" si="3"/>
        <v>0</v>
      </c>
      <c r="W119" s="162"/>
      <c r="X119" s="70"/>
      <c r="Y119" s="76"/>
      <c r="Z119" s="70"/>
      <c r="AC119" s="104"/>
      <c r="AD119" s="2"/>
      <c r="AE119" s="2"/>
      <c r="AF119" s="144"/>
      <c r="AG119" s="96"/>
      <c r="AH119" s="116"/>
      <c r="AI119" s="143">
        <f>IF(OR(Anordnungstabelle[[#This Row],[Raten-
Zahlung]]="Ja",Anordnungstabelle[[#This Row],[Raten-
Zahlung]]="Rücknahme"),Anordnungstabelle[[#This Row],[Gesamtbetrag]]-Anordnungstabelle[[#This Row],[noch offener
Ratenbetrag]],0)</f>
        <v>0</v>
      </c>
      <c r="AJ119" s="121"/>
      <c r="AK119" s="119">
        <f>IF(Anordnungstabelle[[#This Row],[noch offener
Restbetrag
(wenn keine Ratenzahlung vereinbart)]]&gt;0,Anordnungstabelle[[#This Row],[Gesamtbetrag]]-Anordnungstabelle[[#This Row],[noch offener
Restbetrag
(wenn keine Ratenzahlung vereinbart)]],0)</f>
        <v>0</v>
      </c>
      <c r="AL119" s="68"/>
      <c r="AM119" s="65"/>
      <c r="AN119" s="8"/>
      <c r="AO119" s="5"/>
      <c r="AP119" s="12"/>
      <c r="AQ119" s="7"/>
      <c r="AR119" s="7"/>
      <c r="AS119" s="5"/>
      <c r="AT119" s="129"/>
      <c r="AU119" s="57"/>
      <c r="AV119" s="4"/>
    </row>
    <row r="120" spans="1:48" s="72" customFormat="1" x14ac:dyDescent="0.25">
      <c r="A120" s="14">
        <v>117</v>
      </c>
      <c r="F120" s="131"/>
      <c r="G120" s="2"/>
      <c r="H120" s="2"/>
      <c r="I120" s="78"/>
      <c r="J120" s="3"/>
      <c r="K120" s="114"/>
      <c r="L120" s="3"/>
      <c r="M120" s="114"/>
      <c r="N120" s="3"/>
      <c r="O120" s="114"/>
      <c r="P120" s="3"/>
      <c r="Q120" s="114"/>
      <c r="R120" s="3"/>
      <c r="S120" s="114"/>
      <c r="T120" s="3"/>
      <c r="U120" s="114"/>
      <c r="V120" s="10">
        <f t="shared" si="3"/>
        <v>0</v>
      </c>
      <c r="W120" s="162"/>
      <c r="X120" s="70"/>
      <c r="Y120" s="76"/>
      <c r="Z120" s="70"/>
      <c r="AC120" s="104"/>
      <c r="AD120" s="2"/>
      <c r="AE120" s="2"/>
      <c r="AF120" s="144"/>
      <c r="AG120" s="96"/>
      <c r="AH120" s="116"/>
      <c r="AI120" s="143">
        <f>IF(OR(Anordnungstabelle[[#This Row],[Raten-
Zahlung]]="Ja",Anordnungstabelle[[#This Row],[Raten-
Zahlung]]="Rücknahme"),Anordnungstabelle[[#This Row],[Gesamtbetrag]]-Anordnungstabelle[[#This Row],[noch offener
Ratenbetrag]],0)</f>
        <v>0</v>
      </c>
      <c r="AJ120" s="121"/>
      <c r="AK120" s="119">
        <f>IF(Anordnungstabelle[[#This Row],[noch offener
Restbetrag
(wenn keine Ratenzahlung vereinbart)]]&gt;0,Anordnungstabelle[[#This Row],[Gesamtbetrag]]-Anordnungstabelle[[#This Row],[noch offener
Restbetrag
(wenn keine Ratenzahlung vereinbart)]],0)</f>
        <v>0</v>
      </c>
      <c r="AL120" s="68"/>
      <c r="AM120" s="65"/>
      <c r="AN120" s="8"/>
      <c r="AO120" s="5"/>
      <c r="AP120" s="12"/>
      <c r="AQ120" s="7"/>
      <c r="AR120" s="7"/>
      <c r="AS120" s="5"/>
      <c r="AT120" s="129"/>
      <c r="AU120" s="57"/>
      <c r="AV120" s="4"/>
    </row>
    <row r="121" spans="1:48" s="72" customFormat="1" x14ac:dyDescent="0.25">
      <c r="A121" s="14">
        <v>118</v>
      </c>
      <c r="F121" s="131"/>
      <c r="G121" s="2"/>
      <c r="H121" s="2"/>
      <c r="I121" s="78"/>
      <c r="J121" s="3"/>
      <c r="K121" s="114"/>
      <c r="L121" s="3"/>
      <c r="M121" s="114"/>
      <c r="N121" s="3"/>
      <c r="O121" s="114"/>
      <c r="P121" s="3"/>
      <c r="Q121" s="114"/>
      <c r="R121" s="3"/>
      <c r="S121" s="114"/>
      <c r="T121" s="3"/>
      <c r="U121" s="114"/>
      <c r="V121" s="10">
        <f t="shared" si="3"/>
        <v>0</v>
      </c>
      <c r="W121" s="162"/>
      <c r="X121" s="70"/>
      <c r="Y121" s="76"/>
      <c r="Z121" s="70"/>
      <c r="AC121" s="104"/>
      <c r="AD121" s="2"/>
      <c r="AE121" s="2"/>
      <c r="AF121" s="144"/>
      <c r="AG121" s="96"/>
      <c r="AH121" s="116"/>
      <c r="AI121" s="143">
        <f>IF(OR(Anordnungstabelle[[#This Row],[Raten-
Zahlung]]="Ja",Anordnungstabelle[[#This Row],[Raten-
Zahlung]]="Rücknahme"),Anordnungstabelle[[#This Row],[Gesamtbetrag]]-Anordnungstabelle[[#This Row],[noch offener
Ratenbetrag]],0)</f>
        <v>0</v>
      </c>
      <c r="AJ121" s="121"/>
      <c r="AK121" s="119">
        <f>IF(Anordnungstabelle[[#This Row],[noch offener
Restbetrag
(wenn keine Ratenzahlung vereinbart)]]&gt;0,Anordnungstabelle[[#This Row],[Gesamtbetrag]]-Anordnungstabelle[[#This Row],[noch offener
Restbetrag
(wenn keine Ratenzahlung vereinbart)]],0)</f>
        <v>0</v>
      </c>
      <c r="AL121" s="68"/>
      <c r="AM121" s="65"/>
      <c r="AN121" s="8"/>
      <c r="AO121" s="5"/>
      <c r="AP121" s="12"/>
      <c r="AQ121" s="7"/>
      <c r="AR121" s="7"/>
      <c r="AS121" s="5"/>
      <c r="AT121" s="129"/>
      <c r="AU121" s="57"/>
      <c r="AV121" s="4"/>
    </row>
    <row r="122" spans="1:48" s="72" customFormat="1" x14ac:dyDescent="0.25">
      <c r="A122" s="14">
        <v>119</v>
      </c>
      <c r="F122" s="131"/>
      <c r="G122" s="2"/>
      <c r="H122" s="2"/>
      <c r="I122" s="78"/>
      <c r="J122" s="3"/>
      <c r="K122" s="114"/>
      <c r="L122" s="3"/>
      <c r="M122" s="114"/>
      <c r="N122" s="3"/>
      <c r="O122" s="114"/>
      <c r="P122" s="3"/>
      <c r="Q122" s="114"/>
      <c r="R122" s="3"/>
      <c r="S122" s="114"/>
      <c r="T122" s="3"/>
      <c r="U122" s="114"/>
      <c r="V122" s="10">
        <f t="shared" si="3"/>
        <v>0</v>
      </c>
      <c r="W122" s="162"/>
      <c r="X122" s="70"/>
      <c r="Y122" s="76"/>
      <c r="Z122" s="70"/>
      <c r="AC122" s="104"/>
      <c r="AD122" s="2"/>
      <c r="AE122" s="2"/>
      <c r="AF122" s="144"/>
      <c r="AG122" s="96"/>
      <c r="AH122" s="116"/>
      <c r="AI122" s="143">
        <f>IF(OR(Anordnungstabelle[[#This Row],[Raten-
Zahlung]]="Ja",Anordnungstabelle[[#This Row],[Raten-
Zahlung]]="Rücknahme"),Anordnungstabelle[[#This Row],[Gesamtbetrag]]-Anordnungstabelle[[#This Row],[noch offener
Ratenbetrag]],0)</f>
        <v>0</v>
      </c>
      <c r="AJ122" s="121"/>
      <c r="AK122" s="119">
        <f>IF(Anordnungstabelle[[#This Row],[noch offener
Restbetrag
(wenn keine Ratenzahlung vereinbart)]]&gt;0,Anordnungstabelle[[#This Row],[Gesamtbetrag]]-Anordnungstabelle[[#This Row],[noch offener
Restbetrag
(wenn keine Ratenzahlung vereinbart)]],0)</f>
        <v>0</v>
      </c>
      <c r="AL122" s="68"/>
      <c r="AM122" s="65"/>
      <c r="AN122" s="8"/>
      <c r="AO122" s="5"/>
      <c r="AP122" s="12"/>
      <c r="AQ122" s="7"/>
      <c r="AR122" s="7"/>
      <c r="AS122" s="5"/>
      <c r="AT122" s="129"/>
      <c r="AU122" s="57"/>
      <c r="AV122" s="4"/>
    </row>
    <row r="123" spans="1:48" s="72" customFormat="1" x14ac:dyDescent="0.25">
      <c r="A123" s="14">
        <v>120</v>
      </c>
      <c r="F123" s="131"/>
      <c r="G123" s="2"/>
      <c r="H123" s="2"/>
      <c r="I123" s="78"/>
      <c r="J123" s="3"/>
      <c r="K123" s="114"/>
      <c r="L123" s="3"/>
      <c r="M123" s="114"/>
      <c r="N123" s="3"/>
      <c r="O123" s="114"/>
      <c r="P123" s="3"/>
      <c r="Q123" s="114"/>
      <c r="R123" s="3"/>
      <c r="S123" s="114"/>
      <c r="T123" s="3"/>
      <c r="U123" s="114"/>
      <c r="V123" s="10">
        <f t="shared" si="3"/>
        <v>0</v>
      </c>
      <c r="W123" s="162"/>
      <c r="X123" s="70"/>
      <c r="Y123" s="76"/>
      <c r="Z123" s="70"/>
      <c r="AC123" s="104"/>
      <c r="AD123" s="2"/>
      <c r="AE123" s="2"/>
      <c r="AF123" s="144"/>
      <c r="AG123" s="96"/>
      <c r="AH123" s="116"/>
      <c r="AI123" s="143">
        <f>IF(OR(Anordnungstabelle[[#This Row],[Raten-
Zahlung]]="Ja",Anordnungstabelle[[#This Row],[Raten-
Zahlung]]="Rücknahme"),Anordnungstabelle[[#This Row],[Gesamtbetrag]]-Anordnungstabelle[[#This Row],[noch offener
Ratenbetrag]],0)</f>
        <v>0</v>
      </c>
      <c r="AJ123" s="121"/>
      <c r="AK123" s="119">
        <f>IF(Anordnungstabelle[[#This Row],[noch offener
Restbetrag
(wenn keine Ratenzahlung vereinbart)]]&gt;0,Anordnungstabelle[[#This Row],[Gesamtbetrag]]-Anordnungstabelle[[#This Row],[noch offener
Restbetrag
(wenn keine Ratenzahlung vereinbart)]],0)</f>
        <v>0</v>
      </c>
      <c r="AL123" s="68"/>
      <c r="AM123" s="65"/>
      <c r="AN123" s="8"/>
      <c r="AO123" s="5"/>
      <c r="AP123" s="12"/>
      <c r="AQ123" s="7"/>
      <c r="AR123" s="7"/>
      <c r="AS123" s="5"/>
      <c r="AT123" s="129"/>
      <c r="AU123" s="57"/>
      <c r="AV123" s="4"/>
    </row>
    <row r="124" spans="1:48" s="72" customFormat="1" x14ac:dyDescent="0.25">
      <c r="A124" s="14">
        <v>121</v>
      </c>
      <c r="F124" s="131"/>
      <c r="G124" s="2"/>
      <c r="H124" s="2"/>
      <c r="I124" s="78"/>
      <c r="J124" s="3"/>
      <c r="K124" s="114"/>
      <c r="L124" s="3"/>
      <c r="M124" s="114"/>
      <c r="N124" s="3"/>
      <c r="O124" s="114"/>
      <c r="P124" s="3"/>
      <c r="Q124" s="114"/>
      <c r="R124" s="3"/>
      <c r="S124" s="114"/>
      <c r="T124" s="3"/>
      <c r="U124" s="114"/>
      <c r="V124" s="10">
        <f t="shared" si="3"/>
        <v>0</v>
      </c>
      <c r="W124" s="162"/>
      <c r="X124" s="70"/>
      <c r="Y124" s="76"/>
      <c r="Z124" s="70"/>
      <c r="AC124" s="104"/>
      <c r="AD124" s="2"/>
      <c r="AE124" s="2"/>
      <c r="AF124" s="144"/>
      <c r="AG124" s="96"/>
      <c r="AH124" s="116"/>
      <c r="AI124" s="143">
        <f>IF(OR(Anordnungstabelle[[#This Row],[Raten-
Zahlung]]="Ja",Anordnungstabelle[[#This Row],[Raten-
Zahlung]]="Rücknahme"),Anordnungstabelle[[#This Row],[Gesamtbetrag]]-Anordnungstabelle[[#This Row],[noch offener
Ratenbetrag]],0)</f>
        <v>0</v>
      </c>
      <c r="AJ124" s="121"/>
      <c r="AK124" s="119">
        <f>IF(Anordnungstabelle[[#This Row],[noch offener
Restbetrag
(wenn keine Ratenzahlung vereinbart)]]&gt;0,Anordnungstabelle[[#This Row],[Gesamtbetrag]]-Anordnungstabelle[[#This Row],[noch offener
Restbetrag
(wenn keine Ratenzahlung vereinbart)]],0)</f>
        <v>0</v>
      </c>
      <c r="AL124" s="68"/>
      <c r="AM124" s="65"/>
      <c r="AN124" s="8"/>
      <c r="AO124" s="5"/>
      <c r="AP124" s="12"/>
      <c r="AQ124" s="7"/>
      <c r="AR124" s="7"/>
      <c r="AS124" s="5"/>
      <c r="AT124" s="129"/>
      <c r="AU124" s="57"/>
      <c r="AV124" s="4"/>
    </row>
    <row r="125" spans="1:48" s="72" customFormat="1" x14ac:dyDescent="0.25">
      <c r="A125" s="14">
        <v>122</v>
      </c>
      <c r="F125" s="131"/>
      <c r="G125" s="2"/>
      <c r="H125" s="2"/>
      <c r="I125" s="78"/>
      <c r="J125" s="3"/>
      <c r="K125" s="114"/>
      <c r="L125" s="3"/>
      <c r="M125" s="114"/>
      <c r="N125" s="3"/>
      <c r="O125" s="114"/>
      <c r="P125" s="3"/>
      <c r="Q125" s="114"/>
      <c r="R125" s="3"/>
      <c r="S125" s="114"/>
      <c r="T125" s="3"/>
      <c r="U125" s="114"/>
      <c r="V125" s="10">
        <f t="shared" si="3"/>
        <v>0</v>
      </c>
      <c r="W125" s="162"/>
      <c r="X125" s="70"/>
      <c r="Y125" s="76"/>
      <c r="Z125" s="70"/>
      <c r="AC125" s="104"/>
      <c r="AD125" s="2"/>
      <c r="AE125" s="2"/>
      <c r="AF125" s="144"/>
      <c r="AG125" s="96"/>
      <c r="AH125" s="116"/>
      <c r="AI125" s="143">
        <f>IF(OR(Anordnungstabelle[[#This Row],[Raten-
Zahlung]]="Ja",Anordnungstabelle[[#This Row],[Raten-
Zahlung]]="Rücknahme"),Anordnungstabelle[[#This Row],[Gesamtbetrag]]-Anordnungstabelle[[#This Row],[noch offener
Ratenbetrag]],0)</f>
        <v>0</v>
      </c>
      <c r="AJ125" s="121"/>
      <c r="AK125" s="119">
        <f>IF(Anordnungstabelle[[#This Row],[noch offener
Restbetrag
(wenn keine Ratenzahlung vereinbart)]]&gt;0,Anordnungstabelle[[#This Row],[Gesamtbetrag]]-Anordnungstabelle[[#This Row],[noch offener
Restbetrag
(wenn keine Ratenzahlung vereinbart)]],0)</f>
        <v>0</v>
      </c>
      <c r="AL125" s="68"/>
      <c r="AM125" s="65"/>
      <c r="AN125" s="8"/>
      <c r="AO125" s="5"/>
      <c r="AP125" s="12"/>
      <c r="AQ125" s="7"/>
      <c r="AR125" s="7"/>
      <c r="AS125" s="5"/>
      <c r="AT125" s="129"/>
      <c r="AU125" s="57"/>
      <c r="AV125" s="4"/>
    </row>
    <row r="126" spans="1:48" s="72" customFormat="1" x14ac:dyDescent="0.25">
      <c r="A126" s="14">
        <v>123</v>
      </c>
      <c r="F126" s="131"/>
      <c r="G126" s="2"/>
      <c r="H126" s="2"/>
      <c r="I126" s="78"/>
      <c r="J126" s="3"/>
      <c r="K126" s="114"/>
      <c r="L126" s="3"/>
      <c r="M126" s="114"/>
      <c r="N126" s="3"/>
      <c r="O126" s="114"/>
      <c r="P126" s="3"/>
      <c r="Q126" s="114"/>
      <c r="R126" s="3"/>
      <c r="S126" s="114"/>
      <c r="T126" s="3"/>
      <c r="U126" s="114"/>
      <c r="V126" s="10">
        <f t="shared" si="3"/>
        <v>0</v>
      </c>
      <c r="W126" s="162"/>
      <c r="X126" s="70"/>
      <c r="Y126" s="76"/>
      <c r="Z126" s="70"/>
      <c r="AC126" s="104"/>
      <c r="AD126" s="2"/>
      <c r="AE126" s="2"/>
      <c r="AF126" s="144"/>
      <c r="AG126" s="96"/>
      <c r="AH126" s="116"/>
      <c r="AI126" s="143">
        <f>IF(OR(Anordnungstabelle[[#This Row],[Raten-
Zahlung]]="Ja",Anordnungstabelle[[#This Row],[Raten-
Zahlung]]="Rücknahme"),Anordnungstabelle[[#This Row],[Gesamtbetrag]]-Anordnungstabelle[[#This Row],[noch offener
Ratenbetrag]],0)</f>
        <v>0</v>
      </c>
      <c r="AJ126" s="121"/>
      <c r="AK126" s="119">
        <f>IF(Anordnungstabelle[[#This Row],[noch offener
Restbetrag
(wenn keine Ratenzahlung vereinbart)]]&gt;0,Anordnungstabelle[[#This Row],[Gesamtbetrag]]-Anordnungstabelle[[#This Row],[noch offener
Restbetrag
(wenn keine Ratenzahlung vereinbart)]],0)</f>
        <v>0</v>
      </c>
      <c r="AL126" s="68"/>
      <c r="AM126" s="65"/>
      <c r="AN126" s="8"/>
      <c r="AO126" s="5"/>
      <c r="AP126" s="12"/>
      <c r="AQ126" s="7"/>
      <c r="AR126" s="7"/>
      <c r="AS126" s="5"/>
      <c r="AT126" s="129"/>
      <c r="AU126" s="57"/>
      <c r="AV126" s="4"/>
    </row>
    <row r="127" spans="1:48" s="72" customFormat="1" x14ac:dyDescent="0.25">
      <c r="A127" s="14">
        <v>124</v>
      </c>
      <c r="F127" s="131"/>
      <c r="G127" s="2"/>
      <c r="H127" s="2"/>
      <c r="I127" s="78"/>
      <c r="J127" s="3"/>
      <c r="K127" s="114"/>
      <c r="L127" s="3"/>
      <c r="M127" s="114"/>
      <c r="N127" s="3"/>
      <c r="O127" s="114"/>
      <c r="P127" s="3"/>
      <c r="Q127" s="114"/>
      <c r="R127" s="3"/>
      <c r="S127" s="114"/>
      <c r="T127" s="3"/>
      <c r="U127" s="114"/>
      <c r="V127" s="10">
        <f t="shared" si="3"/>
        <v>0</v>
      </c>
      <c r="W127" s="162"/>
      <c r="X127" s="70"/>
      <c r="Y127" s="76"/>
      <c r="Z127" s="70"/>
      <c r="AC127" s="104"/>
      <c r="AD127" s="2"/>
      <c r="AE127" s="2"/>
      <c r="AF127" s="144"/>
      <c r="AG127" s="96"/>
      <c r="AH127" s="116"/>
      <c r="AI127" s="143">
        <f>IF(OR(Anordnungstabelle[[#This Row],[Raten-
Zahlung]]="Ja",Anordnungstabelle[[#This Row],[Raten-
Zahlung]]="Rücknahme"),Anordnungstabelle[[#This Row],[Gesamtbetrag]]-Anordnungstabelle[[#This Row],[noch offener
Ratenbetrag]],0)</f>
        <v>0</v>
      </c>
      <c r="AJ127" s="121"/>
      <c r="AK127" s="119">
        <f>IF(Anordnungstabelle[[#This Row],[noch offener
Restbetrag
(wenn keine Ratenzahlung vereinbart)]]&gt;0,Anordnungstabelle[[#This Row],[Gesamtbetrag]]-Anordnungstabelle[[#This Row],[noch offener
Restbetrag
(wenn keine Ratenzahlung vereinbart)]],0)</f>
        <v>0</v>
      </c>
      <c r="AL127" s="68"/>
      <c r="AM127" s="65"/>
      <c r="AN127" s="8"/>
      <c r="AO127" s="5"/>
      <c r="AP127" s="12"/>
      <c r="AQ127" s="7"/>
      <c r="AR127" s="7"/>
      <c r="AS127" s="5"/>
      <c r="AT127" s="129"/>
      <c r="AU127" s="57"/>
      <c r="AV127" s="4"/>
    </row>
    <row r="128" spans="1:48" s="72" customFormat="1" x14ac:dyDescent="0.25">
      <c r="A128" s="14">
        <v>125</v>
      </c>
      <c r="F128" s="131"/>
      <c r="G128" s="2"/>
      <c r="H128" s="2"/>
      <c r="I128" s="78"/>
      <c r="J128" s="3"/>
      <c r="K128" s="114"/>
      <c r="L128" s="3"/>
      <c r="M128" s="114"/>
      <c r="N128" s="3"/>
      <c r="O128" s="114"/>
      <c r="P128" s="3"/>
      <c r="Q128" s="114"/>
      <c r="R128" s="3"/>
      <c r="S128" s="114"/>
      <c r="T128" s="3"/>
      <c r="U128" s="114"/>
      <c r="V128" s="10">
        <f t="shared" si="3"/>
        <v>0</v>
      </c>
      <c r="W128" s="162"/>
      <c r="X128" s="70"/>
      <c r="Y128" s="76"/>
      <c r="Z128" s="70"/>
      <c r="AC128" s="104"/>
      <c r="AD128" s="2"/>
      <c r="AE128" s="2"/>
      <c r="AF128" s="144"/>
      <c r="AG128" s="96"/>
      <c r="AH128" s="116"/>
      <c r="AI128" s="143">
        <f>IF(OR(Anordnungstabelle[[#This Row],[Raten-
Zahlung]]="Ja",Anordnungstabelle[[#This Row],[Raten-
Zahlung]]="Rücknahme"),Anordnungstabelle[[#This Row],[Gesamtbetrag]]-Anordnungstabelle[[#This Row],[noch offener
Ratenbetrag]],0)</f>
        <v>0</v>
      </c>
      <c r="AJ128" s="121"/>
      <c r="AK128" s="119">
        <f>IF(Anordnungstabelle[[#This Row],[noch offener
Restbetrag
(wenn keine Ratenzahlung vereinbart)]]&gt;0,Anordnungstabelle[[#This Row],[Gesamtbetrag]]-Anordnungstabelle[[#This Row],[noch offener
Restbetrag
(wenn keine Ratenzahlung vereinbart)]],0)</f>
        <v>0</v>
      </c>
      <c r="AL128" s="68"/>
      <c r="AM128" s="65"/>
      <c r="AN128" s="8"/>
      <c r="AO128" s="5"/>
      <c r="AP128" s="12"/>
      <c r="AQ128" s="7"/>
      <c r="AR128" s="7"/>
      <c r="AS128" s="5"/>
      <c r="AT128" s="129"/>
      <c r="AU128" s="57"/>
      <c r="AV128" s="4"/>
    </row>
    <row r="129" spans="1:48" s="72" customFormat="1" x14ac:dyDescent="0.25">
      <c r="A129" s="14">
        <v>126</v>
      </c>
      <c r="F129" s="131"/>
      <c r="G129" s="2"/>
      <c r="H129" s="2"/>
      <c r="I129" s="78"/>
      <c r="J129" s="3"/>
      <c r="K129" s="114"/>
      <c r="L129" s="3"/>
      <c r="M129" s="114"/>
      <c r="N129" s="3"/>
      <c r="O129" s="114"/>
      <c r="P129" s="3"/>
      <c r="Q129" s="114"/>
      <c r="R129" s="3"/>
      <c r="S129" s="114"/>
      <c r="T129" s="3"/>
      <c r="U129" s="114"/>
      <c r="V129" s="10">
        <f t="shared" si="3"/>
        <v>0</v>
      </c>
      <c r="W129" s="162"/>
      <c r="X129" s="70"/>
      <c r="Y129" s="76"/>
      <c r="Z129" s="70"/>
      <c r="AC129" s="104"/>
      <c r="AD129" s="2"/>
      <c r="AE129" s="2"/>
      <c r="AF129" s="144"/>
      <c r="AG129" s="96"/>
      <c r="AH129" s="116"/>
      <c r="AI129" s="143">
        <f>IF(OR(Anordnungstabelle[[#This Row],[Raten-
Zahlung]]="Ja",Anordnungstabelle[[#This Row],[Raten-
Zahlung]]="Rücknahme"),Anordnungstabelle[[#This Row],[Gesamtbetrag]]-Anordnungstabelle[[#This Row],[noch offener
Ratenbetrag]],0)</f>
        <v>0</v>
      </c>
      <c r="AJ129" s="121"/>
      <c r="AK129" s="119">
        <f>IF(Anordnungstabelle[[#This Row],[noch offener
Restbetrag
(wenn keine Ratenzahlung vereinbart)]]&gt;0,Anordnungstabelle[[#This Row],[Gesamtbetrag]]-Anordnungstabelle[[#This Row],[noch offener
Restbetrag
(wenn keine Ratenzahlung vereinbart)]],0)</f>
        <v>0</v>
      </c>
      <c r="AL129" s="68"/>
      <c r="AM129" s="65"/>
      <c r="AN129" s="8"/>
      <c r="AO129" s="5"/>
      <c r="AP129" s="12"/>
      <c r="AQ129" s="7"/>
      <c r="AR129" s="7"/>
      <c r="AS129" s="5"/>
      <c r="AT129" s="129"/>
      <c r="AU129" s="57"/>
      <c r="AV129" s="4"/>
    </row>
    <row r="130" spans="1:48" s="72" customFormat="1" x14ac:dyDescent="0.25">
      <c r="A130" s="14">
        <v>127</v>
      </c>
      <c r="F130" s="131"/>
      <c r="G130" s="2"/>
      <c r="H130" s="2"/>
      <c r="I130" s="78"/>
      <c r="J130" s="3"/>
      <c r="K130" s="114"/>
      <c r="L130" s="3"/>
      <c r="M130" s="114"/>
      <c r="N130" s="3"/>
      <c r="O130" s="114"/>
      <c r="P130" s="3"/>
      <c r="Q130" s="114"/>
      <c r="R130" s="3"/>
      <c r="S130" s="114"/>
      <c r="T130" s="3"/>
      <c r="U130" s="114"/>
      <c r="V130" s="10">
        <f t="shared" si="3"/>
        <v>0</v>
      </c>
      <c r="W130" s="162"/>
      <c r="X130" s="70"/>
      <c r="Y130" s="76"/>
      <c r="Z130" s="70"/>
      <c r="AC130" s="104"/>
      <c r="AD130" s="2"/>
      <c r="AE130" s="2"/>
      <c r="AF130" s="144"/>
      <c r="AG130" s="96"/>
      <c r="AH130" s="116"/>
      <c r="AI130" s="143">
        <f>IF(OR(Anordnungstabelle[[#This Row],[Raten-
Zahlung]]="Ja",Anordnungstabelle[[#This Row],[Raten-
Zahlung]]="Rücknahme"),Anordnungstabelle[[#This Row],[Gesamtbetrag]]-Anordnungstabelle[[#This Row],[noch offener
Ratenbetrag]],0)</f>
        <v>0</v>
      </c>
      <c r="AJ130" s="121"/>
      <c r="AK130" s="119">
        <f>IF(Anordnungstabelle[[#This Row],[noch offener
Restbetrag
(wenn keine Ratenzahlung vereinbart)]]&gt;0,Anordnungstabelle[[#This Row],[Gesamtbetrag]]-Anordnungstabelle[[#This Row],[noch offener
Restbetrag
(wenn keine Ratenzahlung vereinbart)]],0)</f>
        <v>0</v>
      </c>
      <c r="AL130" s="68"/>
      <c r="AM130" s="65"/>
      <c r="AN130" s="8"/>
      <c r="AO130" s="5"/>
      <c r="AP130" s="12"/>
      <c r="AQ130" s="7"/>
      <c r="AR130" s="7"/>
      <c r="AS130" s="5"/>
      <c r="AT130" s="129"/>
      <c r="AU130" s="57"/>
      <c r="AV130" s="4"/>
    </row>
    <row r="131" spans="1:48" s="72" customFormat="1" x14ac:dyDescent="0.25">
      <c r="A131" s="14">
        <v>128</v>
      </c>
      <c r="F131" s="131"/>
      <c r="G131" s="2"/>
      <c r="H131" s="2"/>
      <c r="I131" s="78"/>
      <c r="J131" s="3"/>
      <c r="K131" s="114"/>
      <c r="L131" s="3"/>
      <c r="M131" s="114"/>
      <c r="N131" s="3"/>
      <c r="O131" s="114"/>
      <c r="P131" s="3"/>
      <c r="Q131" s="114"/>
      <c r="R131" s="3"/>
      <c r="S131" s="114"/>
      <c r="T131" s="3"/>
      <c r="U131" s="114"/>
      <c r="V131" s="10">
        <f t="shared" si="3"/>
        <v>0</v>
      </c>
      <c r="W131" s="162"/>
      <c r="X131" s="70"/>
      <c r="Y131" s="76"/>
      <c r="Z131" s="70"/>
      <c r="AC131" s="104"/>
      <c r="AD131" s="2"/>
      <c r="AE131" s="2"/>
      <c r="AF131" s="144"/>
      <c r="AG131" s="96"/>
      <c r="AH131" s="116"/>
      <c r="AI131" s="143">
        <f>IF(OR(Anordnungstabelle[[#This Row],[Raten-
Zahlung]]="Ja",Anordnungstabelle[[#This Row],[Raten-
Zahlung]]="Rücknahme"),Anordnungstabelle[[#This Row],[Gesamtbetrag]]-Anordnungstabelle[[#This Row],[noch offener
Ratenbetrag]],0)</f>
        <v>0</v>
      </c>
      <c r="AJ131" s="121"/>
      <c r="AK131" s="119">
        <f>IF(Anordnungstabelle[[#This Row],[noch offener
Restbetrag
(wenn keine Ratenzahlung vereinbart)]]&gt;0,Anordnungstabelle[[#This Row],[Gesamtbetrag]]-Anordnungstabelle[[#This Row],[noch offener
Restbetrag
(wenn keine Ratenzahlung vereinbart)]],0)</f>
        <v>0</v>
      </c>
      <c r="AL131" s="68"/>
      <c r="AM131" s="65"/>
      <c r="AN131" s="8"/>
      <c r="AO131" s="5"/>
      <c r="AP131" s="12"/>
      <c r="AQ131" s="7"/>
      <c r="AR131" s="7"/>
      <c r="AS131" s="5"/>
      <c r="AT131" s="129"/>
      <c r="AU131" s="57"/>
      <c r="AV131" s="4"/>
    </row>
    <row r="132" spans="1:48" s="72" customFormat="1" x14ac:dyDescent="0.25">
      <c r="A132" s="14">
        <v>129</v>
      </c>
      <c r="F132" s="131"/>
      <c r="G132" s="2"/>
      <c r="H132" s="2"/>
      <c r="I132" s="78"/>
      <c r="J132" s="3"/>
      <c r="K132" s="114"/>
      <c r="L132" s="3"/>
      <c r="M132" s="114"/>
      <c r="N132" s="3"/>
      <c r="O132" s="114"/>
      <c r="P132" s="3"/>
      <c r="Q132" s="114"/>
      <c r="R132" s="3"/>
      <c r="S132" s="114"/>
      <c r="T132" s="3"/>
      <c r="U132" s="114"/>
      <c r="V132" s="10">
        <f t="shared" si="3"/>
        <v>0</v>
      </c>
      <c r="W132" s="162"/>
      <c r="X132" s="70"/>
      <c r="Y132" s="76"/>
      <c r="Z132" s="70"/>
      <c r="AC132" s="104"/>
      <c r="AD132" s="2"/>
      <c r="AE132" s="2"/>
      <c r="AF132" s="144"/>
      <c r="AG132" s="96"/>
      <c r="AH132" s="116"/>
      <c r="AI132" s="143">
        <f>IF(OR(Anordnungstabelle[[#This Row],[Raten-
Zahlung]]="Ja",Anordnungstabelle[[#This Row],[Raten-
Zahlung]]="Rücknahme"),Anordnungstabelle[[#This Row],[Gesamtbetrag]]-Anordnungstabelle[[#This Row],[noch offener
Ratenbetrag]],0)</f>
        <v>0</v>
      </c>
      <c r="AJ132" s="121"/>
      <c r="AK132" s="119">
        <f>IF(Anordnungstabelle[[#This Row],[noch offener
Restbetrag
(wenn keine Ratenzahlung vereinbart)]]&gt;0,Anordnungstabelle[[#This Row],[Gesamtbetrag]]-Anordnungstabelle[[#This Row],[noch offener
Restbetrag
(wenn keine Ratenzahlung vereinbart)]],0)</f>
        <v>0</v>
      </c>
      <c r="AL132" s="68"/>
      <c r="AM132" s="65"/>
      <c r="AN132" s="8"/>
      <c r="AO132" s="5"/>
      <c r="AP132" s="12"/>
      <c r="AQ132" s="7"/>
      <c r="AR132" s="7"/>
      <c r="AS132" s="5"/>
      <c r="AT132" s="129"/>
      <c r="AU132" s="57"/>
      <c r="AV132" s="4"/>
    </row>
    <row r="133" spans="1:48" s="72" customFormat="1" x14ac:dyDescent="0.25">
      <c r="A133" s="14">
        <v>130</v>
      </c>
      <c r="F133" s="131"/>
      <c r="G133" s="2"/>
      <c r="H133" s="2"/>
      <c r="I133" s="78"/>
      <c r="J133" s="3"/>
      <c r="K133" s="114"/>
      <c r="L133" s="3"/>
      <c r="M133" s="114"/>
      <c r="N133" s="3"/>
      <c r="O133" s="114"/>
      <c r="P133" s="3"/>
      <c r="Q133" s="114"/>
      <c r="R133" s="3"/>
      <c r="S133" s="114"/>
      <c r="T133" s="3"/>
      <c r="U133" s="114"/>
      <c r="V133" s="10">
        <f t="shared" si="3"/>
        <v>0</v>
      </c>
      <c r="W133" s="162"/>
      <c r="X133" s="70"/>
      <c r="Y133" s="76"/>
      <c r="Z133" s="70"/>
      <c r="AC133" s="104"/>
      <c r="AD133" s="2"/>
      <c r="AE133" s="2"/>
      <c r="AF133" s="144"/>
      <c r="AG133" s="96"/>
      <c r="AH133" s="116"/>
      <c r="AI133" s="143">
        <f>IF(OR(Anordnungstabelle[[#This Row],[Raten-
Zahlung]]="Ja",Anordnungstabelle[[#This Row],[Raten-
Zahlung]]="Rücknahme"),Anordnungstabelle[[#This Row],[Gesamtbetrag]]-Anordnungstabelle[[#This Row],[noch offener
Ratenbetrag]],0)</f>
        <v>0</v>
      </c>
      <c r="AJ133" s="121"/>
      <c r="AK133" s="119">
        <f>IF(Anordnungstabelle[[#This Row],[noch offener
Restbetrag
(wenn keine Ratenzahlung vereinbart)]]&gt;0,Anordnungstabelle[[#This Row],[Gesamtbetrag]]-Anordnungstabelle[[#This Row],[noch offener
Restbetrag
(wenn keine Ratenzahlung vereinbart)]],0)</f>
        <v>0</v>
      </c>
      <c r="AL133" s="68"/>
      <c r="AM133" s="65"/>
      <c r="AN133" s="8"/>
      <c r="AO133" s="5"/>
      <c r="AP133" s="12"/>
      <c r="AQ133" s="7"/>
      <c r="AR133" s="7"/>
      <c r="AS133" s="5"/>
      <c r="AT133" s="129"/>
      <c r="AU133" s="57"/>
      <c r="AV133" s="4"/>
    </row>
    <row r="134" spans="1:48" s="72" customFormat="1" x14ac:dyDescent="0.25">
      <c r="A134" s="14">
        <v>131</v>
      </c>
      <c r="F134" s="131"/>
      <c r="G134" s="2"/>
      <c r="H134" s="2"/>
      <c r="I134" s="78"/>
      <c r="J134" s="3"/>
      <c r="K134" s="114"/>
      <c r="L134" s="3"/>
      <c r="M134" s="114"/>
      <c r="N134" s="3"/>
      <c r="O134" s="114"/>
      <c r="P134" s="3"/>
      <c r="Q134" s="114"/>
      <c r="R134" s="3"/>
      <c r="S134" s="114"/>
      <c r="T134" s="3"/>
      <c r="U134" s="114"/>
      <c r="V134" s="10">
        <f t="shared" si="3"/>
        <v>0</v>
      </c>
      <c r="W134" s="162"/>
      <c r="X134" s="70"/>
      <c r="Y134" s="76"/>
      <c r="Z134" s="70"/>
      <c r="AC134" s="104"/>
      <c r="AD134" s="2"/>
      <c r="AE134" s="2"/>
      <c r="AF134" s="144"/>
      <c r="AG134" s="96"/>
      <c r="AH134" s="116"/>
      <c r="AI134" s="143">
        <f>IF(OR(Anordnungstabelle[[#This Row],[Raten-
Zahlung]]="Ja",Anordnungstabelle[[#This Row],[Raten-
Zahlung]]="Rücknahme"),Anordnungstabelle[[#This Row],[Gesamtbetrag]]-Anordnungstabelle[[#This Row],[noch offener
Ratenbetrag]],0)</f>
        <v>0</v>
      </c>
      <c r="AJ134" s="121"/>
      <c r="AK134" s="119">
        <f>IF(Anordnungstabelle[[#This Row],[noch offener
Restbetrag
(wenn keine Ratenzahlung vereinbart)]]&gt;0,Anordnungstabelle[[#This Row],[Gesamtbetrag]]-Anordnungstabelle[[#This Row],[noch offener
Restbetrag
(wenn keine Ratenzahlung vereinbart)]],0)</f>
        <v>0</v>
      </c>
      <c r="AL134" s="68"/>
      <c r="AM134" s="65"/>
      <c r="AN134" s="8"/>
      <c r="AO134" s="5"/>
      <c r="AP134" s="12"/>
      <c r="AQ134" s="7"/>
      <c r="AR134" s="7"/>
      <c r="AS134" s="5"/>
      <c r="AT134" s="129"/>
      <c r="AU134" s="57"/>
      <c r="AV134" s="4"/>
    </row>
    <row r="135" spans="1:48" s="72" customFormat="1" x14ac:dyDescent="0.25">
      <c r="A135" s="14">
        <v>132</v>
      </c>
      <c r="F135" s="131"/>
      <c r="G135" s="2"/>
      <c r="H135" s="2"/>
      <c r="I135" s="78"/>
      <c r="J135" s="3"/>
      <c r="K135" s="114"/>
      <c r="L135" s="3"/>
      <c r="M135" s="114"/>
      <c r="N135" s="3"/>
      <c r="O135" s="114"/>
      <c r="P135" s="3"/>
      <c r="Q135" s="114"/>
      <c r="R135" s="3"/>
      <c r="S135" s="114"/>
      <c r="T135" s="3"/>
      <c r="U135" s="114"/>
      <c r="V135" s="10">
        <f t="shared" si="3"/>
        <v>0</v>
      </c>
      <c r="W135" s="162"/>
      <c r="X135" s="70"/>
      <c r="Y135" s="76"/>
      <c r="Z135" s="70"/>
      <c r="AC135" s="104"/>
      <c r="AD135" s="2"/>
      <c r="AE135" s="2"/>
      <c r="AF135" s="144"/>
      <c r="AG135" s="96"/>
      <c r="AH135" s="116"/>
      <c r="AI135" s="143">
        <f>IF(OR(Anordnungstabelle[[#This Row],[Raten-
Zahlung]]="Ja",Anordnungstabelle[[#This Row],[Raten-
Zahlung]]="Rücknahme"),Anordnungstabelle[[#This Row],[Gesamtbetrag]]-Anordnungstabelle[[#This Row],[noch offener
Ratenbetrag]],0)</f>
        <v>0</v>
      </c>
      <c r="AJ135" s="121"/>
      <c r="AK135" s="119">
        <f>IF(Anordnungstabelle[[#This Row],[noch offener
Restbetrag
(wenn keine Ratenzahlung vereinbart)]]&gt;0,Anordnungstabelle[[#This Row],[Gesamtbetrag]]-Anordnungstabelle[[#This Row],[noch offener
Restbetrag
(wenn keine Ratenzahlung vereinbart)]],0)</f>
        <v>0</v>
      </c>
      <c r="AL135" s="68"/>
      <c r="AM135" s="65"/>
      <c r="AN135" s="8"/>
      <c r="AO135" s="5"/>
      <c r="AP135" s="12"/>
      <c r="AQ135" s="7"/>
      <c r="AR135" s="7"/>
      <c r="AS135" s="5"/>
      <c r="AT135" s="129"/>
      <c r="AU135" s="57"/>
      <c r="AV135" s="4"/>
    </row>
    <row r="136" spans="1:48" s="72" customFormat="1" x14ac:dyDescent="0.25">
      <c r="A136" s="14">
        <v>133</v>
      </c>
      <c r="F136" s="131"/>
      <c r="G136" s="2"/>
      <c r="H136" s="2"/>
      <c r="I136" s="78"/>
      <c r="J136" s="3"/>
      <c r="K136" s="114"/>
      <c r="L136" s="3"/>
      <c r="M136" s="114"/>
      <c r="N136" s="3"/>
      <c r="O136" s="114"/>
      <c r="P136" s="3"/>
      <c r="Q136" s="114"/>
      <c r="R136" s="3"/>
      <c r="S136" s="114"/>
      <c r="T136" s="3"/>
      <c r="U136" s="114"/>
      <c r="V136" s="10">
        <f t="shared" si="3"/>
        <v>0</v>
      </c>
      <c r="W136" s="162"/>
      <c r="X136" s="70"/>
      <c r="Y136" s="76"/>
      <c r="Z136" s="70"/>
      <c r="AC136" s="104"/>
      <c r="AD136" s="2"/>
      <c r="AE136" s="2"/>
      <c r="AF136" s="144"/>
      <c r="AG136" s="96"/>
      <c r="AH136" s="116"/>
      <c r="AI136" s="143">
        <f>IF(OR(Anordnungstabelle[[#This Row],[Raten-
Zahlung]]="Ja",Anordnungstabelle[[#This Row],[Raten-
Zahlung]]="Rücknahme"),Anordnungstabelle[[#This Row],[Gesamtbetrag]]-Anordnungstabelle[[#This Row],[noch offener
Ratenbetrag]],0)</f>
        <v>0</v>
      </c>
      <c r="AJ136" s="121"/>
      <c r="AK136" s="119">
        <f>IF(Anordnungstabelle[[#This Row],[noch offener
Restbetrag
(wenn keine Ratenzahlung vereinbart)]]&gt;0,Anordnungstabelle[[#This Row],[Gesamtbetrag]]-Anordnungstabelle[[#This Row],[noch offener
Restbetrag
(wenn keine Ratenzahlung vereinbart)]],0)</f>
        <v>0</v>
      </c>
      <c r="AL136" s="68"/>
      <c r="AM136" s="65"/>
      <c r="AN136" s="8"/>
      <c r="AO136" s="5"/>
      <c r="AP136" s="12"/>
      <c r="AQ136" s="7"/>
      <c r="AR136" s="7"/>
      <c r="AS136" s="5"/>
      <c r="AT136" s="129"/>
      <c r="AU136" s="57"/>
      <c r="AV136" s="4"/>
    </row>
    <row r="137" spans="1:48" s="72" customFormat="1" x14ac:dyDescent="0.25">
      <c r="A137" s="14">
        <v>134</v>
      </c>
      <c r="F137" s="131"/>
      <c r="G137" s="2"/>
      <c r="H137" s="2"/>
      <c r="I137" s="78"/>
      <c r="J137" s="3"/>
      <c r="K137" s="114"/>
      <c r="L137" s="3"/>
      <c r="M137" s="114"/>
      <c r="N137" s="3"/>
      <c r="O137" s="114"/>
      <c r="P137" s="3"/>
      <c r="Q137" s="114"/>
      <c r="R137" s="3"/>
      <c r="S137" s="114"/>
      <c r="T137" s="3"/>
      <c r="U137" s="114"/>
      <c r="V137" s="10">
        <f t="shared" si="3"/>
        <v>0</v>
      </c>
      <c r="W137" s="162"/>
      <c r="X137" s="70"/>
      <c r="Y137" s="76"/>
      <c r="Z137" s="70"/>
      <c r="AC137" s="104"/>
      <c r="AD137" s="2"/>
      <c r="AE137" s="2"/>
      <c r="AF137" s="144"/>
      <c r="AG137" s="96"/>
      <c r="AH137" s="116"/>
      <c r="AI137" s="143">
        <f>IF(OR(Anordnungstabelle[[#This Row],[Raten-
Zahlung]]="Ja",Anordnungstabelle[[#This Row],[Raten-
Zahlung]]="Rücknahme"),Anordnungstabelle[[#This Row],[Gesamtbetrag]]-Anordnungstabelle[[#This Row],[noch offener
Ratenbetrag]],0)</f>
        <v>0</v>
      </c>
      <c r="AJ137" s="121"/>
      <c r="AK137" s="119">
        <f>IF(Anordnungstabelle[[#This Row],[noch offener
Restbetrag
(wenn keine Ratenzahlung vereinbart)]]&gt;0,Anordnungstabelle[[#This Row],[Gesamtbetrag]]-Anordnungstabelle[[#This Row],[noch offener
Restbetrag
(wenn keine Ratenzahlung vereinbart)]],0)</f>
        <v>0</v>
      </c>
      <c r="AL137" s="68"/>
      <c r="AM137" s="65"/>
      <c r="AN137" s="8"/>
      <c r="AO137" s="5"/>
      <c r="AP137" s="12"/>
      <c r="AQ137" s="7"/>
      <c r="AR137" s="7"/>
      <c r="AS137" s="5"/>
      <c r="AT137" s="129"/>
      <c r="AU137" s="57"/>
      <c r="AV137" s="4"/>
    </row>
    <row r="138" spans="1:48" s="72" customFormat="1" x14ac:dyDescent="0.25">
      <c r="A138" s="14">
        <v>135</v>
      </c>
      <c r="F138" s="131"/>
      <c r="G138" s="2"/>
      <c r="H138" s="2"/>
      <c r="I138" s="78"/>
      <c r="J138" s="3"/>
      <c r="K138" s="114"/>
      <c r="L138" s="3"/>
      <c r="M138" s="114"/>
      <c r="N138" s="3"/>
      <c r="O138" s="114"/>
      <c r="P138" s="3"/>
      <c r="Q138" s="114"/>
      <c r="R138" s="3"/>
      <c r="S138" s="114"/>
      <c r="T138" s="3"/>
      <c r="U138" s="114"/>
      <c r="V138" s="10">
        <f t="shared" si="3"/>
        <v>0</v>
      </c>
      <c r="W138" s="162"/>
      <c r="X138" s="70"/>
      <c r="Y138" s="76"/>
      <c r="Z138" s="70"/>
      <c r="AC138" s="104"/>
      <c r="AD138" s="2"/>
      <c r="AE138" s="2"/>
      <c r="AF138" s="144"/>
      <c r="AG138" s="96"/>
      <c r="AH138" s="116"/>
      <c r="AI138" s="143">
        <f>IF(OR(Anordnungstabelle[[#This Row],[Raten-
Zahlung]]="Ja",Anordnungstabelle[[#This Row],[Raten-
Zahlung]]="Rücknahme"),Anordnungstabelle[[#This Row],[Gesamtbetrag]]-Anordnungstabelle[[#This Row],[noch offener
Ratenbetrag]],0)</f>
        <v>0</v>
      </c>
      <c r="AJ138" s="121"/>
      <c r="AK138" s="119">
        <f>IF(Anordnungstabelle[[#This Row],[noch offener
Restbetrag
(wenn keine Ratenzahlung vereinbart)]]&gt;0,Anordnungstabelle[[#This Row],[Gesamtbetrag]]-Anordnungstabelle[[#This Row],[noch offener
Restbetrag
(wenn keine Ratenzahlung vereinbart)]],0)</f>
        <v>0</v>
      </c>
      <c r="AL138" s="68"/>
      <c r="AM138" s="65"/>
      <c r="AN138" s="8"/>
      <c r="AO138" s="5"/>
      <c r="AP138" s="12"/>
      <c r="AQ138" s="7"/>
      <c r="AR138" s="7"/>
      <c r="AS138" s="5"/>
      <c r="AT138" s="129"/>
      <c r="AU138" s="57"/>
      <c r="AV138" s="4"/>
    </row>
    <row r="139" spans="1:48" s="72" customFormat="1" x14ac:dyDescent="0.25">
      <c r="A139" s="14">
        <v>136</v>
      </c>
      <c r="F139" s="131"/>
      <c r="G139" s="2"/>
      <c r="H139" s="2"/>
      <c r="I139" s="78"/>
      <c r="J139" s="3"/>
      <c r="K139" s="114"/>
      <c r="L139" s="3"/>
      <c r="M139" s="114"/>
      <c r="N139" s="3"/>
      <c r="O139" s="114"/>
      <c r="P139" s="3"/>
      <c r="Q139" s="114"/>
      <c r="R139" s="3"/>
      <c r="S139" s="114"/>
      <c r="T139" s="3"/>
      <c r="U139" s="114"/>
      <c r="V139" s="10">
        <f t="shared" si="3"/>
        <v>0</v>
      </c>
      <c r="W139" s="162"/>
      <c r="X139" s="70"/>
      <c r="Y139" s="76"/>
      <c r="Z139" s="70"/>
      <c r="AC139" s="104"/>
      <c r="AD139" s="2"/>
      <c r="AE139" s="2"/>
      <c r="AF139" s="144"/>
      <c r="AG139" s="96"/>
      <c r="AH139" s="116"/>
      <c r="AI139" s="143">
        <f>IF(OR(Anordnungstabelle[[#This Row],[Raten-
Zahlung]]="Ja",Anordnungstabelle[[#This Row],[Raten-
Zahlung]]="Rücknahme"),Anordnungstabelle[[#This Row],[Gesamtbetrag]]-Anordnungstabelle[[#This Row],[noch offener
Ratenbetrag]],0)</f>
        <v>0</v>
      </c>
      <c r="AJ139" s="121"/>
      <c r="AK139" s="119">
        <f>IF(Anordnungstabelle[[#This Row],[noch offener
Restbetrag
(wenn keine Ratenzahlung vereinbart)]]&gt;0,Anordnungstabelle[[#This Row],[Gesamtbetrag]]-Anordnungstabelle[[#This Row],[noch offener
Restbetrag
(wenn keine Ratenzahlung vereinbart)]],0)</f>
        <v>0</v>
      </c>
      <c r="AL139" s="68"/>
      <c r="AM139" s="65"/>
      <c r="AN139" s="8"/>
      <c r="AO139" s="5"/>
      <c r="AP139" s="12"/>
      <c r="AQ139" s="7"/>
      <c r="AR139" s="7"/>
      <c r="AS139" s="5"/>
      <c r="AT139" s="129"/>
      <c r="AU139" s="57"/>
      <c r="AV139" s="4"/>
    </row>
    <row r="140" spans="1:48" s="72" customFormat="1" x14ac:dyDescent="0.25">
      <c r="A140" s="14">
        <v>137</v>
      </c>
      <c r="F140" s="131"/>
      <c r="G140" s="2"/>
      <c r="H140" s="2"/>
      <c r="I140" s="78"/>
      <c r="J140" s="3"/>
      <c r="K140" s="114"/>
      <c r="L140" s="3"/>
      <c r="M140" s="114"/>
      <c r="N140" s="3"/>
      <c r="O140" s="114"/>
      <c r="P140" s="3"/>
      <c r="Q140" s="114"/>
      <c r="R140" s="3"/>
      <c r="S140" s="114"/>
      <c r="T140" s="3"/>
      <c r="U140" s="114"/>
      <c r="V140" s="10">
        <f t="shared" si="3"/>
        <v>0</v>
      </c>
      <c r="W140" s="162"/>
      <c r="X140" s="70"/>
      <c r="Y140" s="76"/>
      <c r="Z140" s="70"/>
      <c r="AC140" s="104"/>
      <c r="AD140" s="2"/>
      <c r="AE140" s="2"/>
      <c r="AF140" s="144"/>
      <c r="AG140" s="96"/>
      <c r="AH140" s="116"/>
      <c r="AI140" s="143">
        <f>IF(OR(Anordnungstabelle[[#This Row],[Raten-
Zahlung]]="Ja",Anordnungstabelle[[#This Row],[Raten-
Zahlung]]="Rücknahme"),Anordnungstabelle[[#This Row],[Gesamtbetrag]]-Anordnungstabelle[[#This Row],[noch offener
Ratenbetrag]],0)</f>
        <v>0</v>
      </c>
      <c r="AJ140" s="121"/>
      <c r="AK140" s="119">
        <f>IF(Anordnungstabelle[[#This Row],[noch offener
Restbetrag
(wenn keine Ratenzahlung vereinbart)]]&gt;0,Anordnungstabelle[[#This Row],[Gesamtbetrag]]-Anordnungstabelle[[#This Row],[noch offener
Restbetrag
(wenn keine Ratenzahlung vereinbart)]],0)</f>
        <v>0</v>
      </c>
      <c r="AL140" s="68"/>
      <c r="AM140" s="65"/>
      <c r="AN140" s="8"/>
      <c r="AO140" s="5"/>
      <c r="AP140" s="12"/>
      <c r="AQ140" s="7"/>
      <c r="AR140" s="7"/>
      <c r="AS140" s="5"/>
      <c r="AT140" s="129"/>
      <c r="AU140" s="57"/>
      <c r="AV140" s="4"/>
    </row>
    <row r="141" spans="1:48" s="72" customFormat="1" x14ac:dyDescent="0.25">
      <c r="A141" s="14">
        <v>138</v>
      </c>
      <c r="F141" s="131"/>
      <c r="G141" s="2"/>
      <c r="H141" s="2"/>
      <c r="I141" s="78"/>
      <c r="J141" s="3"/>
      <c r="K141" s="114"/>
      <c r="L141" s="3"/>
      <c r="M141" s="114"/>
      <c r="N141" s="3"/>
      <c r="O141" s="114"/>
      <c r="P141" s="3"/>
      <c r="Q141" s="114"/>
      <c r="R141" s="3"/>
      <c r="S141" s="114"/>
      <c r="T141" s="3"/>
      <c r="U141" s="114"/>
      <c r="V141" s="10">
        <f t="shared" si="3"/>
        <v>0</v>
      </c>
      <c r="W141" s="162"/>
      <c r="X141" s="70"/>
      <c r="Y141" s="76"/>
      <c r="Z141" s="70"/>
      <c r="AC141" s="104"/>
      <c r="AD141" s="2"/>
      <c r="AE141" s="2"/>
      <c r="AF141" s="144"/>
      <c r="AG141" s="96"/>
      <c r="AH141" s="116"/>
      <c r="AI141" s="143">
        <f>IF(OR(Anordnungstabelle[[#This Row],[Raten-
Zahlung]]="Ja",Anordnungstabelle[[#This Row],[Raten-
Zahlung]]="Rücknahme"),Anordnungstabelle[[#This Row],[Gesamtbetrag]]-Anordnungstabelle[[#This Row],[noch offener
Ratenbetrag]],0)</f>
        <v>0</v>
      </c>
      <c r="AJ141" s="121"/>
      <c r="AK141" s="119">
        <f>IF(Anordnungstabelle[[#This Row],[noch offener
Restbetrag
(wenn keine Ratenzahlung vereinbart)]]&gt;0,Anordnungstabelle[[#This Row],[Gesamtbetrag]]-Anordnungstabelle[[#This Row],[noch offener
Restbetrag
(wenn keine Ratenzahlung vereinbart)]],0)</f>
        <v>0</v>
      </c>
      <c r="AL141" s="68"/>
      <c r="AM141" s="65"/>
      <c r="AN141" s="8"/>
      <c r="AO141" s="5"/>
      <c r="AP141" s="12"/>
      <c r="AQ141" s="7"/>
      <c r="AR141" s="7"/>
      <c r="AS141" s="5"/>
      <c r="AT141" s="129"/>
      <c r="AU141" s="57"/>
      <c r="AV141" s="4"/>
    </row>
    <row r="142" spans="1:48" s="72" customFormat="1" x14ac:dyDescent="0.25">
      <c r="A142" s="14">
        <v>139</v>
      </c>
      <c r="F142" s="131"/>
      <c r="G142" s="2"/>
      <c r="H142" s="2"/>
      <c r="I142" s="78"/>
      <c r="J142" s="3"/>
      <c r="K142" s="114"/>
      <c r="L142" s="3"/>
      <c r="M142" s="114"/>
      <c r="N142" s="3"/>
      <c r="O142" s="114"/>
      <c r="P142" s="3"/>
      <c r="Q142" s="114"/>
      <c r="R142" s="3"/>
      <c r="S142" s="114"/>
      <c r="T142" s="3"/>
      <c r="U142" s="114"/>
      <c r="V142" s="10">
        <f t="shared" si="3"/>
        <v>0</v>
      </c>
      <c r="W142" s="162"/>
      <c r="X142" s="70"/>
      <c r="Y142" s="76"/>
      <c r="Z142" s="70"/>
      <c r="AC142" s="104"/>
      <c r="AD142" s="2"/>
      <c r="AE142" s="2"/>
      <c r="AF142" s="144"/>
      <c r="AG142" s="96"/>
      <c r="AH142" s="116"/>
      <c r="AI142" s="143">
        <f>IF(OR(Anordnungstabelle[[#This Row],[Raten-
Zahlung]]="Ja",Anordnungstabelle[[#This Row],[Raten-
Zahlung]]="Rücknahme"),Anordnungstabelle[[#This Row],[Gesamtbetrag]]-Anordnungstabelle[[#This Row],[noch offener
Ratenbetrag]],0)</f>
        <v>0</v>
      </c>
      <c r="AJ142" s="121"/>
      <c r="AK142" s="119">
        <f>IF(Anordnungstabelle[[#This Row],[noch offener
Restbetrag
(wenn keine Ratenzahlung vereinbart)]]&gt;0,Anordnungstabelle[[#This Row],[Gesamtbetrag]]-Anordnungstabelle[[#This Row],[noch offener
Restbetrag
(wenn keine Ratenzahlung vereinbart)]],0)</f>
        <v>0</v>
      </c>
      <c r="AL142" s="68"/>
      <c r="AM142" s="65"/>
      <c r="AN142" s="8"/>
      <c r="AO142" s="5"/>
      <c r="AP142" s="12"/>
      <c r="AQ142" s="7"/>
      <c r="AR142" s="7"/>
      <c r="AS142" s="5"/>
      <c r="AT142" s="129"/>
      <c r="AU142" s="57"/>
      <c r="AV142" s="4"/>
    </row>
    <row r="143" spans="1:48" s="72" customFormat="1" x14ac:dyDescent="0.25">
      <c r="A143" s="14">
        <v>140</v>
      </c>
      <c r="F143" s="131"/>
      <c r="G143" s="2"/>
      <c r="H143" s="2"/>
      <c r="I143" s="78"/>
      <c r="J143" s="3"/>
      <c r="K143" s="114"/>
      <c r="L143" s="3"/>
      <c r="M143" s="114"/>
      <c r="N143" s="3"/>
      <c r="O143" s="114"/>
      <c r="P143" s="3"/>
      <c r="Q143" s="114"/>
      <c r="R143" s="3"/>
      <c r="S143" s="114"/>
      <c r="T143" s="3"/>
      <c r="U143" s="114"/>
      <c r="V143" s="10">
        <f t="shared" si="3"/>
        <v>0</v>
      </c>
      <c r="W143" s="162"/>
      <c r="X143" s="70"/>
      <c r="Y143" s="76"/>
      <c r="Z143" s="70"/>
      <c r="AC143" s="104"/>
      <c r="AD143" s="2"/>
      <c r="AE143" s="2"/>
      <c r="AF143" s="144"/>
      <c r="AG143" s="96"/>
      <c r="AH143" s="116"/>
      <c r="AI143" s="143">
        <f>IF(OR(Anordnungstabelle[[#This Row],[Raten-
Zahlung]]="Ja",Anordnungstabelle[[#This Row],[Raten-
Zahlung]]="Rücknahme"),Anordnungstabelle[[#This Row],[Gesamtbetrag]]-Anordnungstabelle[[#This Row],[noch offener
Ratenbetrag]],0)</f>
        <v>0</v>
      </c>
      <c r="AJ143" s="121"/>
      <c r="AK143" s="119">
        <f>IF(Anordnungstabelle[[#This Row],[noch offener
Restbetrag
(wenn keine Ratenzahlung vereinbart)]]&gt;0,Anordnungstabelle[[#This Row],[Gesamtbetrag]]-Anordnungstabelle[[#This Row],[noch offener
Restbetrag
(wenn keine Ratenzahlung vereinbart)]],0)</f>
        <v>0</v>
      </c>
      <c r="AL143" s="68"/>
      <c r="AM143" s="65"/>
      <c r="AN143" s="8"/>
      <c r="AO143" s="5"/>
      <c r="AP143" s="12"/>
      <c r="AQ143" s="7"/>
      <c r="AR143" s="7"/>
      <c r="AS143" s="5"/>
      <c r="AT143" s="129"/>
      <c r="AU143" s="57"/>
      <c r="AV143" s="4"/>
    </row>
    <row r="144" spans="1:48" s="72" customFormat="1" x14ac:dyDescent="0.25">
      <c r="A144" s="14">
        <v>141</v>
      </c>
      <c r="F144" s="131"/>
      <c r="G144" s="2"/>
      <c r="H144" s="2"/>
      <c r="I144" s="78"/>
      <c r="J144" s="3"/>
      <c r="K144" s="114"/>
      <c r="L144" s="3"/>
      <c r="M144" s="114"/>
      <c r="N144" s="3"/>
      <c r="O144" s="114"/>
      <c r="P144" s="3"/>
      <c r="Q144" s="114"/>
      <c r="R144" s="3"/>
      <c r="S144" s="114"/>
      <c r="T144" s="3"/>
      <c r="U144" s="114"/>
      <c r="V144" s="10">
        <f t="shared" si="3"/>
        <v>0</v>
      </c>
      <c r="W144" s="162"/>
      <c r="X144" s="70"/>
      <c r="Y144" s="76"/>
      <c r="Z144" s="70"/>
      <c r="AC144" s="104"/>
      <c r="AD144" s="2"/>
      <c r="AE144" s="2"/>
      <c r="AF144" s="144"/>
      <c r="AG144" s="96"/>
      <c r="AH144" s="116"/>
      <c r="AI144" s="143">
        <f>IF(OR(Anordnungstabelle[[#This Row],[Raten-
Zahlung]]="Ja",Anordnungstabelle[[#This Row],[Raten-
Zahlung]]="Rücknahme"),Anordnungstabelle[[#This Row],[Gesamtbetrag]]-Anordnungstabelle[[#This Row],[noch offener
Ratenbetrag]],0)</f>
        <v>0</v>
      </c>
      <c r="AJ144" s="121"/>
      <c r="AK144" s="119">
        <f>IF(Anordnungstabelle[[#This Row],[noch offener
Restbetrag
(wenn keine Ratenzahlung vereinbart)]]&gt;0,Anordnungstabelle[[#This Row],[Gesamtbetrag]]-Anordnungstabelle[[#This Row],[noch offener
Restbetrag
(wenn keine Ratenzahlung vereinbart)]],0)</f>
        <v>0</v>
      </c>
      <c r="AL144" s="68"/>
      <c r="AM144" s="65"/>
      <c r="AN144" s="8"/>
      <c r="AO144" s="5"/>
      <c r="AP144" s="12"/>
      <c r="AQ144" s="7"/>
      <c r="AR144" s="7"/>
      <c r="AS144" s="5"/>
      <c r="AT144" s="129"/>
      <c r="AU144" s="57"/>
      <c r="AV144" s="4"/>
    </row>
    <row r="145" spans="1:48" s="72" customFormat="1" x14ac:dyDescent="0.25">
      <c r="A145" s="14">
        <v>142</v>
      </c>
      <c r="F145" s="131"/>
      <c r="G145" s="2"/>
      <c r="H145" s="2"/>
      <c r="I145" s="78"/>
      <c r="J145" s="3"/>
      <c r="K145" s="114"/>
      <c r="L145" s="3"/>
      <c r="M145" s="114"/>
      <c r="N145" s="3"/>
      <c r="O145" s="114"/>
      <c r="P145" s="3"/>
      <c r="Q145" s="114"/>
      <c r="R145" s="3"/>
      <c r="S145" s="114"/>
      <c r="T145" s="3"/>
      <c r="U145" s="114"/>
      <c r="V145" s="10">
        <f t="shared" si="3"/>
        <v>0</v>
      </c>
      <c r="W145" s="162"/>
      <c r="X145" s="70"/>
      <c r="Y145" s="76"/>
      <c r="Z145" s="70"/>
      <c r="AC145" s="104"/>
      <c r="AD145" s="2"/>
      <c r="AE145" s="2"/>
      <c r="AF145" s="144"/>
      <c r="AG145" s="96"/>
      <c r="AH145" s="116"/>
      <c r="AI145" s="143">
        <f>IF(OR(Anordnungstabelle[[#This Row],[Raten-
Zahlung]]="Ja",Anordnungstabelle[[#This Row],[Raten-
Zahlung]]="Rücknahme"),Anordnungstabelle[[#This Row],[Gesamtbetrag]]-Anordnungstabelle[[#This Row],[noch offener
Ratenbetrag]],0)</f>
        <v>0</v>
      </c>
      <c r="AJ145" s="121"/>
      <c r="AK145" s="119">
        <f>IF(Anordnungstabelle[[#This Row],[noch offener
Restbetrag
(wenn keine Ratenzahlung vereinbart)]]&gt;0,Anordnungstabelle[[#This Row],[Gesamtbetrag]]-Anordnungstabelle[[#This Row],[noch offener
Restbetrag
(wenn keine Ratenzahlung vereinbart)]],0)</f>
        <v>0</v>
      </c>
      <c r="AL145" s="68"/>
      <c r="AM145" s="65"/>
      <c r="AN145" s="8"/>
      <c r="AO145" s="5"/>
      <c r="AP145" s="12"/>
      <c r="AQ145" s="7"/>
      <c r="AR145" s="7"/>
      <c r="AS145" s="5"/>
      <c r="AT145" s="129"/>
      <c r="AU145" s="57"/>
      <c r="AV145" s="4"/>
    </row>
    <row r="146" spans="1:48" s="72" customFormat="1" x14ac:dyDescent="0.25">
      <c r="A146" s="14">
        <v>143</v>
      </c>
      <c r="F146" s="131"/>
      <c r="G146" s="2"/>
      <c r="H146" s="2"/>
      <c r="I146" s="78"/>
      <c r="J146" s="3"/>
      <c r="K146" s="114"/>
      <c r="L146" s="3"/>
      <c r="M146" s="114"/>
      <c r="N146" s="3"/>
      <c r="O146" s="114"/>
      <c r="P146" s="3"/>
      <c r="Q146" s="114"/>
      <c r="R146" s="3"/>
      <c r="S146" s="114"/>
      <c r="T146" s="3"/>
      <c r="U146" s="114"/>
      <c r="V146" s="10">
        <f t="shared" si="3"/>
        <v>0</v>
      </c>
      <c r="W146" s="162"/>
      <c r="X146" s="70"/>
      <c r="Y146" s="76"/>
      <c r="Z146" s="70"/>
      <c r="AC146" s="104"/>
      <c r="AD146" s="2"/>
      <c r="AE146" s="2"/>
      <c r="AF146" s="144"/>
      <c r="AG146" s="96"/>
      <c r="AH146" s="116"/>
      <c r="AI146" s="143">
        <f>IF(OR(Anordnungstabelle[[#This Row],[Raten-
Zahlung]]="Ja",Anordnungstabelle[[#This Row],[Raten-
Zahlung]]="Rücknahme"),Anordnungstabelle[[#This Row],[Gesamtbetrag]]-Anordnungstabelle[[#This Row],[noch offener
Ratenbetrag]],0)</f>
        <v>0</v>
      </c>
      <c r="AJ146" s="121"/>
      <c r="AK146" s="119">
        <f>IF(Anordnungstabelle[[#This Row],[noch offener
Restbetrag
(wenn keine Ratenzahlung vereinbart)]]&gt;0,Anordnungstabelle[[#This Row],[Gesamtbetrag]]-Anordnungstabelle[[#This Row],[noch offener
Restbetrag
(wenn keine Ratenzahlung vereinbart)]],0)</f>
        <v>0</v>
      </c>
      <c r="AL146" s="68"/>
      <c r="AM146" s="65"/>
      <c r="AN146" s="8"/>
      <c r="AO146" s="5"/>
      <c r="AP146" s="12"/>
      <c r="AQ146" s="7"/>
      <c r="AR146" s="7"/>
      <c r="AS146" s="5"/>
      <c r="AT146" s="129"/>
      <c r="AU146" s="57"/>
      <c r="AV146" s="4"/>
    </row>
    <row r="147" spans="1:48" s="72" customFormat="1" x14ac:dyDescent="0.25">
      <c r="A147" s="14">
        <v>144</v>
      </c>
      <c r="F147" s="131"/>
      <c r="G147" s="2"/>
      <c r="H147" s="2"/>
      <c r="I147" s="78"/>
      <c r="J147" s="3"/>
      <c r="K147" s="114"/>
      <c r="L147" s="3"/>
      <c r="M147" s="114"/>
      <c r="N147" s="3"/>
      <c r="O147" s="114"/>
      <c r="P147" s="3"/>
      <c r="Q147" s="114"/>
      <c r="R147" s="3"/>
      <c r="S147" s="114"/>
      <c r="T147" s="3"/>
      <c r="U147" s="114"/>
      <c r="V147" s="10">
        <f t="shared" si="3"/>
        <v>0</v>
      </c>
      <c r="W147" s="162"/>
      <c r="X147" s="70"/>
      <c r="Y147" s="76"/>
      <c r="Z147" s="70"/>
      <c r="AC147" s="104"/>
      <c r="AD147" s="2"/>
      <c r="AE147" s="2"/>
      <c r="AF147" s="144"/>
      <c r="AG147" s="96"/>
      <c r="AH147" s="116"/>
      <c r="AI147" s="143">
        <f>IF(OR(Anordnungstabelle[[#This Row],[Raten-
Zahlung]]="Ja",Anordnungstabelle[[#This Row],[Raten-
Zahlung]]="Rücknahme"),Anordnungstabelle[[#This Row],[Gesamtbetrag]]-Anordnungstabelle[[#This Row],[noch offener
Ratenbetrag]],0)</f>
        <v>0</v>
      </c>
      <c r="AJ147" s="121"/>
      <c r="AK147" s="119">
        <f>IF(Anordnungstabelle[[#This Row],[noch offener
Restbetrag
(wenn keine Ratenzahlung vereinbart)]]&gt;0,Anordnungstabelle[[#This Row],[Gesamtbetrag]]-Anordnungstabelle[[#This Row],[noch offener
Restbetrag
(wenn keine Ratenzahlung vereinbart)]],0)</f>
        <v>0</v>
      </c>
      <c r="AL147" s="68"/>
      <c r="AM147" s="65"/>
      <c r="AN147" s="8"/>
      <c r="AO147" s="5"/>
      <c r="AP147" s="12"/>
      <c r="AQ147" s="7"/>
      <c r="AR147" s="7"/>
      <c r="AS147" s="5"/>
      <c r="AT147" s="129"/>
      <c r="AU147" s="57"/>
      <c r="AV147" s="4"/>
    </row>
    <row r="148" spans="1:48" s="72" customFormat="1" x14ac:dyDescent="0.25">
      <c r="A148" s="14">
        <v>145</v>
      </c>
      <c r="F148" s="131"/>
      <c r="G148" s="2"/>
      <c r="H148" s="2"/>
      <c r="I148" s="78"/>
      <c r="J148" s="3"/>
      <c r="K148" s="114"/>
      <c r="L148" s="3"/>
      <c r="M148" s="114"/>
      <c r="N148" s="3"/>
      <c r="O148" s="114"/>
      <c r="P148" s="3"/>
      <c r="Q148" s="114"/>
      <c r="R148" s="3"/>
      <c r="S148" s="114"/>
      <c r="T148" s="3"/>
      <c r="U148" s="114"/>
      <c r="V148" s="10">
        <f t="shared" si="3"/>
        <v>0</v>
      </c>
      <c r="W148" s="162"/>
      <c r="X148" s="70"/>
      <c r="Y148" s="76"/>
      <c r="Z148" s="70"/>
      <c r="AC148" s="104"/>
      <c r="AD148" s="2"/>
      <c r="AE148" s="2"/>
      <c r="AF148" s="144"/>
      <c r="AG148" s="96"/>
      <c r="AH148" s="116"/>
      <c r="AI148" s="143">
        <f>IF(OR(Anordnungstabelle[[#This Row],[Raten-
Zahlung]]="Ja",Anordnungstabelle[[#This Row],[Raten-
Zahlung]]="Rücknahme"),Anordnungstabelle[[#This Row],[Gesamtbetrag]]-Anordnungstabelle[[#This Row],[noch offener
Ratenbetrag]],0)</f>
        <v>0</v>
      </c>
      <c r="AJ148" s="121"/>
      <c r="AK148" s="119">
        <f>IF(Anordnungstabelle[[#This Row],[noch offener
Restbetrag
(wenn keine Ratenzahlung vereinbart)]]&gt;0,Anordnungstabelle[[#This Row],[Gesamtbetrag]]-Anordnungstabelle[[#This Row],[noch offener
Restbetrag
(wenn keine Ratenzahlung vereinbart)]],0)</f>
        <v>0</v>
      </c>
      <c r="AL148" s="68"/>
      <c r="AM148" s="65"/>
      <c r="AN148" s="8"/>
      <c r="AO148" s="5"/>
      <c r="AP148" s="12"/>
      <c r="AQ148" s="7"/>
      <c r="AR148" s="7"/>
      <c r="AS148" s="5"/>
      <c r="AT148" s="129"/>
      <c r="AU148" s="57"/>
      <c r="AV148" s="4"/>
    </row>
    <row r="149" spans="1:48" s="72" customFormat="1" x14ac:dyDescent="0.25">
      <c r="A149" s="14">
        <v>146</v>
      </c>
      <c r="F149" s="131"/>
      <c r="G149" s="2"/>
      <c r="H149" s="2"/>
      <c r="I149" s="78"/>
      <c r="J149" s="3"/>
      <c r="K149" s="114"/>
      <c r="L149" s="3"/>
      <c r="M149" s="114"/>
      <c r="N149" s="3"/>
      <c r="O149" s="114"/>
      <c r="P149" s="3"/>
      <c r="Q149" s="114"/>
      <c r="R149" s="3"/>
      <c r="S149" s="114"/>
      <c r="T149" s="3"/>
      <c r="U149" s="114"/>
      <c r="V149" s="10">
        <f t="shared" si="3"/>
        <v>0</v>
      </c>
      <c r="W149" s="162"/>
      <c r="X149" s="70"/>
      <c r="Y149" s="76"/>
      <c r="Z149" s="70"/>
      <c r="AC149" s="104"/>
      <c r="AD149" s="2"/>
      <c r="AE149" s="2"/>
      <c r="AF149" s="144"/>
      <c r="AG149" s="96"/>
      <c r="AH149" s="116"/>
      <c r="AI149" s="143">
        <f>IF(OR(Anordnungstabelle[[#This Row],[Raten-
Zahlung]]="Ja",Anordnungstabelle[[#This Row],[Raten-
Zahlung]]="Rücknahme"),Anordnungstabelle[[#This Row],[Gesamtbetrag]]-Anordnungstabelle[[#This Row],[noch offener
Ratenbetrag]],0)</f>
        <v>0</v>
      </c>
      <c r="AJ149" s="121"/>
      <c r="AK149" s="119">
        <f>IF(Anordnungstabelle[[#This Row],[noch offener
Restbetrag
(wenn keine Ratenzahlung vereinbart)]]&gt;0,Anordnungstabelle[[#This Row],[Gesamtbetrag]]-Anordnungstabelle[[#This Row],[noch offener
Restbetrag
(wenn keine Ratenzahlung vereinbart)]],0)</f>
        <v>0</v>
      </c>
      <c r="AL149" s="68"/>
      <c r="AM149" s="65"/>
      <c r="AN149" s="8"/>
      <c r="AO149" s="5"/>
      <c r="AP149" s="12"/>
      <c r="AQ149" s="7"/>
      <c r="AR149" s="7"/>
      <c r="AS149" s="5"/>
      <c r="AT149" s="129"/>
      <c r="AU149" s="57"/>
      <c r="AV149" s="4"/>
    </row>
    <row r="150" spans="1:48" s="72" customFormat="1" x14ac:dyDescent="0.25">
      <c r="A150" s="14">
        <v>147</v>
      </c>
      <c r="F150" s="131"/>
      <c r="G150" s="2"/>
      <c r="H150" s="2"/>
      <c r="I150" s="78"/>
      <c r="J150" s="3"/>
      <c r="K150" s="114"/>
      <c r="L150" s="3"/>
      <c r="M150" s="114"/>
      <c r="N150" s="3"/>
      <c r="O150" s="114"/>
      <c r="P150" s="3"/>
      <c r="Q150" s="114"/>
      <c r="R150" s="3"/>
      <c r="S150" s="114"/>
      <c r="T150" s="3"/>
      <c r="U150" s="114"/>
      <c r="V150" s="10">
        <f t="shared" si="3"/>
        <v>0</v>
      </c>
      <c r="W150" s="162"/>
      <c r="X150" s="70"/>
      <c r="Y150" s="76"/>
      <c r="Z150" s="70"/>
      <c r="AC150" s="104"/>
      <c r="AD150" s="2"/>
      <c r="AE150" s="2"/>
      <c r="AF150" s="144"/>
      <c r="AG150" s="96"/>
      <c r="AH150" s="116"/>
      <c r="AI150" s="143">
        <f>IF(OR(Anordnungstabelle[[#This Row],[Raten-
Zahlung]]="Ja",Anordnungstabelle[[#This Row],[Raten-
Zahlung]]="Rücknahme"),Anordnungstabelle[[#This Row],[Gesamtbetrag]]-Anordnungstabelle[[#This Row],[noch offener
Ratenbetrag]],0)</f>
        <v>0</v>
      </c>
      <c r="AJ150" s="121"/>
      <c r="AK150" s="119">
        <f>IF(Anordnungstabelle[[#This Row],[noch offener
Restbetrag
(wenn keine Ratenzahlung vereinbart)]]&gt;0,Anordnungstabelle[[#This Row],[Gesamtbetrag]]-Anordnungstabelle[[#This Row],[noch offener
Restbetrag
(wenn keine Ratenzahlung vereinbart)]],0)</f>
        <v>0</v>
      </c>
      <c r="AL150" s="68"/>
      <c r="AM150" s="65"/>
      <c r="AN150" s="8"/>
      <c r="AO150" s="5"/>
      <c r="AP150" s="12"/>
      <c r="AQ150" s="7"/>
      <c r="AR150" s="7"/>
      <c r="AS150" s="5"/>
      <c r="AT150" s="129"/>
      <c r="AU150" s="57"/>
      <c r="AV150" s="4"/>
    </row>
    <row r="151" spans="1:48" s="72" customFormat="1" x14ac:dyDescent="0.25">
      <c r="A151" s="14">
        <v>148</v>
      </c>
      <c r="F151" s="131"/>
      <c r="G151" s="2"/>
      <c r="H151" s="2"/>
      <c r="I151" s="78"/>
      <c r="J151" s="3"/>
      <c r="K151" s="114"/>
      <c r="L151" s="3"/>
      <c r="M151" s="114"/>
      <c r="N151" s="3"/>
      <c r="O151" s="114"/>
      <c r="P151" s="3"/>
      <c r="Q151" s="114"/>
      <c r="R151" s="3"/>
      <c r="S151" s="114"/>
      <c r="T151" s="3"/>
      <c r="U151" s="114"/>
      <c r="V151" s="10">
        <f t="shared" si="3"/>
        <v>0</v>
      </c>
      <c r="W151" s="162"/>
      <c r="X151" s="70"/>
      <c r="Y151" s="76"/>
      <c r="Z151" s="70"/>
      <c r="AC151" s="104"/>
      <c r="AD151" s="2"/>
      <c r="AE151" s="2"/>
      <c r="AF151" s="144"/>
      <c r="AG151" s="96"/>
      <c r="AH151" s="116"/>
      <c r="AI151" s="143">
        <f>IF(OR(Anordnungstabelle[[#This Row],[Raten-
Zahlung]]="Ja",Anordnungstabelle[[#This Row],[Raten-
Zahlung]]="Rücknahme"),Anordnungstabelle[[#This Row],[Gesamtbetrag]]-Anordnungstabelle[[#This Row],[noch offener
Ratenbetrag]],0)</f>
        <v>0</v>
      </c>
      <c r="AJ151" s="121"/>
      <c r="AK151" s="119">
        <f>IF(Anordnungstabelle[[#This Row],[noch offener
Restbetrag
(wenn keine Ratenzahlung vereinbart)]]&gt;0,Anordnungstabelle[[#This Row],[Gesamtbetrag]]-Anordnungstabelle[[#This Row],[noch offener
Restbetrag
(wenn keine Ratenzahlung vereinbart)]],0)</f>
        <v>0</v>
      </c>
      <c r="AL151" s="68"/>
      <c r="AM151" s="65"/>
      <c r="AN151" s="8"/>
      <c r="AO151" s="5"/>
      <c r="AP151" s="12"/>
      <c r="AQ151" s="7"/>
      <c r="AR151" s="7"/>
      <c r="AS151" s="5"/>
      <c r="AT151" s="129"/>
      <c r="AU151" s="57"/>
      <c r="AV151" s="4"/>
    </row>
    <row r="152" spans="1:48" s="72" customFormat="1" x14ac:dyDescent="0.25">
      <c r="A152" s="14">
        <v>149</v>
      </c>
      <c r="F152" s="131"/>
      <c r="G152" s="2"/>
      <c r="H152" s="2"/>
      <c r="I152" s="78"/>
      <c r="J152" s="3"/>
      <c r="K152" s="114"/>
      <c r="L152" s="3"/>
      <c r="M152" s="114"/>
      <c r="N152" s="3"/>
      <c r="O152" s="114"/>
      <c r="P152" s="3"/>
      <c r="Q152" s="114"/>
      <c r="R152" s="3"/>
      <c r="S152" s="114"/>
      <c r="T152" s="3"/>
      <c r="U152" s="114"/>
      <c r="V152" s="10">
        <f t="shared" si="3"/>
        <v>0</v>
      </c>
      <c r="W152" s="162"/>
      <c r="X152" s="70"/>
      <c r="Y152" s="76"/>
      <c r="Z152" s="70"/>
      <c r="AC152" s="104"/>
      <c r="AD152" s="2"/>
      <c r="AE152" s="2"/>
      <c r="AF152" s="144"/>
      <c r="AG152" s="96"/>
      <c r="AH152" s="116"/>
      <c r="AI152" s="143">
        <f>IF(OR(Anordnungstabelle[[#This Row],[Raten-
Zahlung]]="Ja",Anordnungstabelle[[#This Row],[Raten-
Zahlung]]="Rücknahme"),Anordnungstabelle[[#This Row],[Gesamtbetrag]]-Anordnungstabelle[[#This Row],[noch offener
Ratenbetrag]],0)</f>
        <v>0</v>
      </c>
      <c r="AJ152" s="121"/>
      <c r="AK152" s="119">
        <f>IF(Anordnungstabelle[[#This Row],[noch offener
Restbetrag
(wenn keine Ratenzahlung vereinbart)]]&gt;0,Anordnungstabelle[[#This Row],[Gesamtbetrag]]-Anordnungstabelle[[#This Row],[noch offener
Restbetrag
(wenn keine Ratenzahlung vereinbart)]],0)</f>
        <v>0</v>
      </c>
      <c r="AL152" s="68"/>
      <c r="AM152" s="65"/>
      <c r="AN152" s="8"/>
      <c r="AO152" s="5"/>
      <c r="AP152" s="12"/>
      <c r="AQ152" s="7"/>
      <c r="AR152" s="7"/>
      <c r="AS152" s="5"/>
      <c r="AT152" s="129"/>
      <c r="AU152" s="57"/>
      <c r="AV152" s="4"/>
    </row>
    <row r="153" spans="1:48" s="72" customFormat="1" x14ac:dyDescent="0.25">
      <c r="A153" s="14">
        <v>150</v>
      </c>
      <c r="F153" s="131"/>
      <c r="G153" s="2"/>
      <c r="H153" s="2"/>
      <c r="I153" s="78"/>
      <c r="J153" s="3"/>
      <c r="K153" s="114"/>
      <c r="L153" s="3"/>
      <c r="M153" s="114"/>
      <c r="N153" s="3"/>
      <c r="O153" s="114"/>
      <c r="P153" s="3"/>
      <c r="Q153" s="114"/>
      <c r="R153" s="3"/>
      <c r="S153" s="114"/>
      <c r="T153" s="3"/>
      <c r="U153" s="114"/>
      <c r="V153" s="10">
        <f t="shared" si="3"/>
        <v>0</v>
      </c>
      <c r="W153" s="162"/>
      <c r="X153" s="70"/>
      <c r="Y153" s="76"/>
      <c r="Z153" s="70"/>
      <c r="AC153" s="104"/>
      <c r="AD153" s="2"/>
      <c r="AE153" s="2"/>
      <c r="AF153" s="144"/>
      <c r="AG153" s="96"/>
      <c r="AH153" s="116"/>
      <c r="AI153" s="143">
        <f>IF(OR(Anordnungstabelle[[#This Row],[Raten-
Zahlung]]="Ja",Anordnungstabelle[[#This Row],[Raten-
Zahlung]]="Rücknahme"),Anordnungstabelle[[#This Row],[Gesamtbetrag]]-Anordnungstabelle[[#This Row],[noch offener
Ratenbetrag]],0)</f>
        <v>0</v>
      </c>
      <c r="AJ153" s="121"/>
      <c r="AK153" s="119">
        <f>IF(Anordnungstabelle[[#This Row],[noch offener
Restbetrag
(wenn keine Ratenzahlung vereinbart)]]&gt;0,Anordnungstabelle[[#This Row],[Gesamtbetrag]]-Anordnungstabelle[[#This Row],[noch offener
Restbetrag
(wenn keine Ratenzahlung vereinbart)]],0)</f>
        <v>0</v>
      </c>
      <c r="AL153" s="68"/>
      <c r="AM153" s="65"/>
      <c r="AN153" s="8"/>
      <c r="AO153" s="5"/>
      <c r="AP153" s="12"/>
      <c r="AQ153" s="7"/>
      <c r="AR153" s="7"/>
      <c r="AS153" s="5"/>
      <c r="AT153" s="129"/>
      <c r="AU153" s="57"/>
      <c r="AV153" s="4"/>
    </row>
    <row r="154" spans="1:48" s="72" customFormat="1" x14ac:dyDescent="0.25">
      <c r="A154" s="14">
        <v>151</v>
      </c>
      <c r="F154" s="131"/>
      <c r="G154" s="2"/>
      <c r="H154" s="2"/>
      <c r="I154" s="78"/>
      <c r="J154" s="3"/>
      <c r="K154" s="114"/>
      <c r="L154" s="3"/>
      <c r="M154" s="114"/>
      <c r="N154" s="3"/>
      <c r="O154" s="114"/>
      <c r="P154" s="3"/>
      <c r="Q154" s="114"/>
      <c r="R154" s="3"/>
      <c r="S154" s="114"/>
      <c r="T154" s="3"/>
      <c r="U154" s="114"/>
      <c r="V154" s="10">
        <f t="shared" si="3"/>
        <v>0</v>
      </c>
      <c r="W154" s="162"/>
      <c r="X154" s="70"/>
      <c r="Y154" s="76"/>
      <c r="Z154" s="70"/>
      <c r="AC154" s="104"/>
      <c r="AD154" s="2"/>
      <c r="AE154" s="2"/>
      <c r="AF154" s="144"/>
      <c r="AG154" s="96"/>
      <c r="AH154" s="116"/>
      <c r="AI154" s="143">
        <f>IF(OR(Anordnungstabelle[[#This Row],[Raten-
Zahlung]]="Ja",Anordnungstabelle[[#This Row],[Raten-
Zahlung]]="Rücknahme"),Anordnungstabelle[[#This Row],[Gesamtbetrag]]-Anordnungstabelle[[#This Row],[noch offener
Ratenbetrag]],0)</f>
        <v>0</v>
      </c>
      <c r="AJ154" s="121"/>
      <c r="AK154" s="119">
        <f>IF(Anordnungstabelle[[#This Row],[noch offener
Restbetrag
(wenn keine Ratenzahlung vereinbart)]]&gt;0,Anordnungstabelle[[#This Row],[Gesamtbetrag]]-Anordnungstabelle[[#This Row],[noch offener
Restbetrag
(wenn keine Ratenzahlung vereinbart)]],0)</f>
        <v>0</v>
      </c>
      <c r="AL154" s="68"/>
      <c r="AM154" s="65"/>
      <c r="AN154" s="8"/>
      <c r="AO154" s="5"/>
      <c r="AP154" s="12"/>
      <c r="AQ154" s="7"/>
      <c r="AR154" s="7"/>
      <c r="AS154" s="5"/>
      <c r="AT154" s="129"/>
      <c r="AU154" s="57"/>
      <c r="AV154" s="4"/>
    </row>
    <row r="155" spans="1:48" s="72" customFormat="1" x14ac:dyDescent="0.25">
      <c r="A155" s="14">
        <v>152</v>
      </c>
      <c r="F155" s="131"/>
      <c r="G155" s="2"/>
      <c r="H155" s="2"/>
      <c r="I155" s="78"/>
      <c r="J155" s="3"/>
      <c r="K155" s="114"/>
      <c r="L155" s="3"/>
      <c r="M155" s="114"/>
      <c r="N155" s="3"/>
      <c r="O155" s="114"/>
      <c r="P155" s="3"/>
      <c r="Q155" s="114"/>
      <c r="R155" s="3"/>
      <c r="S155" s="114"/>
      <c r="T155" s="3"/>
      <c r="U155" s="114"/>
      <c r="V155" s="10">
        <f t="shared" si="3"/>
        <v>0</v>
      </c>
      <c r="W155" s="162"/>
      <c r="X155" s="70"/>
      <c r="Y155" s="76"/>
      <c r="Z155" s="70"/>
      <c r="AC155" s="104"/>
      <c r="AD155" s="2"/>
      <c r="AE155" s="2"/>
      <c r="AF155" s="144"/>
      <c r="AG155" s="96"/>
      <c r="AH155" s="116"/>
      <c r="AI155" s="143">
        <f>IF(OR(Anordnungstabelle[[#This Row],[Raten-
Zahlung]]="Ja",Anordnungstabelle[[#This Row],[Raten-
Zahlung]]="Rücknahme"),Anordnungstabelle[[#This Row],[Gesamtbetrag]]-Anordnungstabelle[[#This Row],[noch offener
Ratenbetrag]],0)</f>
        <v>0</v>
      </c>
      <c r="AJ155" s="121"/>
      <c r="AK155" s="119">
        <f>IF(Anordnungstabelle[[#This Row],[noch offener
Restbetrag
(wenn keine Ratenzahlung vereinbart)]]&gt;0,Anordnungstabelle[[#This Row],[Gesamtbetrag]]-Anordnungstabelle[[#This Row],[noch offener
Restbetrag
(wenn keine Ratenzahlung vereinbart)]],0)</f>
        <v>0</v>
      </c>
      <c r="AL155" s="68"/>
      <c r="AM155" s="65"/>
      <c r="AN155" s="8"/>
      <c r="AO155" s="5"/>
      <c r="AP155" s="12"/>
      <c r="AQ155" s="7"/>
      <c r="AR155" s="7"/>
      <c r="AS155" s="5"/>
      <c r="AT155" s="129"/>
      <c r="AU155" s="57"/>
      <c r="AV155" s="4"/>
    </row>
    <row r="156" spans="1:48" s="72" customFormat="1" x14ac:dyDescent="0.25">
      <c r="A156" s="14">
        <v>153</v>
      </c>
      <c r="F156" s="131"/>
      <c r="G156" s="2"/>
      <c r="H156" s="2"/>
      <c r="I156" s="78"/>
      <c r="J156" s="3"/>
      <c r="K156" s="114"/>
      <c r="L156" s="3"/>
      <c r="M156" s="114"/>
      <c r="N156" s="3"/>
      <c r="O156" s="114"/>
      <c r="P156" s="3"/>
      <c r="Q156" s="114"/>
      <c r="R156" s="3"/>
      <c r="S156" s="114"/>
      <c r="T156" s="3"/>
      <c r="U156" s="114"/>
      <c r="V156" s="10">
        <f t="shared" si="3"/>
        <v>0</v>
      </c>
      <c r="W156" s="162"/>
      <c r="X156" s="70"/>
      <c r="Y156" s="76"/>
      <c r="Z156" s="70"/>
      <c r="AC156" s="104"/>
      <c r="AD156" s="2"/>
      <c r="AE156" s="2"/>
      <c r="AF156" s="144"/>
      <c r="AG156" s="96"/>
      <c r="AH156" s="116"/>
      <c r="AI156" s="143">
        <f>IF(OR(Anordnungstabelle[[#This Row],[Raten-
Zahlung]]="Ja",Anordnungstabelle[[#This Row],[Raten-
Zahlung]]="Rücknahme"),Anordnungstabelle[[#This Row],[Gesamtbetrag]]-Anordnungstabelle[[#This Row],[noch offener
Ratenbetrag]],0)</f>
        <v>0</v>
      </c>
      <c r="AJ156" s="121"/>
      <c r="AK156" s="119">
        <f>IF(Anordnungstabelle[[#This Row],[noch offener
Restbetrag
(wenn keine Ratenzahlung vereinbart)]]&gt;0,Anordnungstabelle[[#This Row],[Gesamtbetrag]]-Anordnungstabelle[[#This Row],[noch offener
Restbetrag
(wenn keine Ratenzahlung vereinbart)]],0)</f>
        <v>0</v>
      </c>
      <c r="AL156" s="68"/>
      <c r="AM156" s="65"/>
      <c r="AN156" s="8"/>
      <c r="AO156" s="5"/>
      <c r="AP156" s="12"/>
      <c r="AQ156" s="7"/>
      <c r="AR156" s="7"/>
      <c r="AS156" s="5"/>
      <c r="AT156" s="129"/>
      <c r="AU156" s="57"/>
      <c r="AV156" s="4"/>
    </row>
    <row r="157" spans="1:48" s="72" customFormat="1" x14ac:dyDescent="0.25">
      <c r="A157" s="14">
        <v>154</v>
      </c>
      <c r="F157" s="131"/>
      <c r="G157" s="2"/>
      <c r="H157" s="2"/>
      <c r="I157" s="78"/>
      <c r="J157" s="3"/>
      <c r="K157" s="114"/>
      <c r="L157" s="3"/>
      <c r="M157" s="114"/>
      <c r="N157" s="3"/>
      <c r="O157" s="114"/>
      <c r="P157" s="3"/>
      <c r="Q157" s="114"/>
      <c r="R157" s="3"/>
      <c r="S157" s="114"/>
      <c r="T157" s="3"/>
      <c r="U157" s="114"/>
      <c r="V157" s="10">
        <f t="shared" si="3"/>
        <v>0</v>
      </c>
      <c r="W157" s="162"/>
      <c r="X157" s="70"/>
      <c r="Y157" s="76"/>
      <c r="Z157" s="70"/>
      <c r="AC157" s="104"/>
      <c r="AD157" s="2"/>
      <c r="AE157" s="2"/>
      <c r="AF157" s="144"/>
      <c r="AG157" s="96"/>
      <c r="AH157" s="116"/>
      <c r="AI157" s="143">
        <f>IF(OR(Anordnungstabelle[[#This Row],[Raten-
Zahlung]]="Ja",Anordnungstabelle[[#This Row],[Raten-
Zahlung]]="Rücknahme"),Anordnungstabelle[[#This Row],[Gesamtbetrag]]-Anordnungstabelle[[#This Row],[noch offener
Ratenbetrag]],0)</f>
        <v>0</v>
      </c>
      <c r="AJ157" s="121"/>
      <c r="AK157" s="119">
        <f>IF(Anordnungstabelle[[#This Row],[noch offener
Restbetrag
(wenn keine Ratenzahlung vereinbart)]]&gt;0,Anordnungstabelle[[#This Row],[Gesamtbetrag]]-Anordnungstabelle[[#This Row],[noch offener
Restbetrag
(wenn keine Ratenzahlung vereinbart)]],0)</f>
        <v>0</v>
      </c>
      <c r="AL157" s="68"/>
      <c r="AM157" s="65"/>
      <c r="AN157" s="8"/>
      <c r="AO157" s="5"/>
      <c r="AP157" s="12"/>
      <c r="AQ157" s="7"/>
      <c r="AR157" s="7"/>
      <c r="AS157" s="5"/>
      <c r="AT157" s="129"/>
      <c r="AU157" s="57"/>
      <c r="AV157" s="4"/>
    </row>
    <row r="158" spans="1:48" s="72" customFormat="1" x14ac:dyDescent="0.25">
      <c r="A158" s="14">
        <v>155</v>
      </c>
      <c r="F158" s="131"/>
      <c r="G158" s="2"/>
      <c r="H158" s="2"/>
      <c r="I158" s="78"/>
      <c r="J158" s="3"/>
      <c r="K158" s="114"/>
      <c r="L158" s="3"/>
      <c r="M158" s="114"/>
      <c r="N158" s="3"/>
      <c r="O158" s="114"/>
      <c r="P158" s="3"/>
      <c r="Q158" s="114"/>
      <c r="R158" s="3"/>
      <c r="S158" s="114"/>
      <c r="T158" s="3"/>
      <c r="U158" s="114"/>
      <c r="V158" s="10">
        <f t="shared" si="3"/>
        <v>0</v>
      </c>
      <c r="W158" s="162"/>
      <c r="X158" s="70"/>
      <c r="Y158" s="76"/>
      <c r="Z158" s="70"/>
      <c r="AC158" s="104"/>
      <c r="AD158" s="2"/>
      <c r="AE158" s="2"/>
      <c r="AF158" s="144"/>
      <c r="AG158" s="96"/>
      <c r="AH158" s="116"/>
      <c r="AI158" s="143">
        <f>IF(OR(Anordnungstabelle[[#This Row],[Raten-
Zahlung]]="Ja",Anordnungstabelle[[#This Row],[Raten-
Zahlung]]="Rücknahme"),Anordnungstabelle[[#This Row],[Gesamtbetrag]]-Anordnungstabelle[[#This Row],[noch offener
Ratenbetrag]],0)</f>
        <v>0</v>
      </c>
      <c r="AJ158" s="121"/>
      <c r="AK158" s="119">
        <f>IF(Anordnungstabelle[[#This Row],[noch offener
Restbetrag
(wenn keine Ratenzahlung vereinbart)]]&gt;0,Anordnungstabelle[[#This Row],[Gesamtbetrag]]-Anordnungstabelle[[#This Row],[noch offener
Restbetrag
(wenn keine Ratenzahlung vereinbart)]],0)</f>
        <v>0</v>
      </c>
      <c r="AL158" s="68"/>
      <c r="AM158" s="65"/>
      <c r="AN158" s="8"/>
      <c r="AO158" s="5"/>
      <c r="AP158" s="12"/>
      <c r="AQ158" s="7"/>
      <c r="AR158" s="7"/>
      <c r="AS158" s="5"/>
      <c r="AT158" s="129"/>
      <c r="AU158" s="57"/>
      <c r="AV158" s="4"/>
    </row>
    <row r="159" spans="1:48" s="72" customFormat="1" x14ac:dyDescent="0.25">
      <c r="A159" s="14">
        <v>156</v>
      </c>
      <c r="F159" s="131"/>
      <c r="G159" s="2"/>
      <c r="H159" s="2"/>
      <c r="I159" s="78"/>
      <c r="J159" s="3"/>
      <c r="K159" s="114"/>
      <c r="L159" s="3"/>
      <c r="M159" s="114"/>
      <c r="N159" s="3"/>
      <c r="O159" s="114"/>
      <c r="P159" s="3"/>
      <c r="Q159" s="114"/>
      <c r="R159" s="3"/>
      <c r="S159" s="114"/>
      <c r="T159" s="3"/>
      <c r="U159" s="114"/>
      <c r="V159" s="10">
        <f t="shared" si="3"/>
        <v>0</v>
      </c>
      <c r="W159" s="162"/>
      <c r="X159" s="70"/>
      <c r="Y159" s="76"/>
      <c r="Z159" s="70"/>
      <c r="AC159" s="104"/>
      <c r="AD159" s="2"/>
      <c r="AE159" s="2"/>
      <c r="AF159" s="144"/>
      <c r="AG159" s="96"/>
      <c r="AH159" s="116"/>
      <c r="AI159" s="143">
        <f>IF(OR(Anordnungstabelle[[#This Row],[Raten-
Zahlung]]="Ja",Anordnungstabelle[[#This Row],[Raten-
Zahlung]]="Rücknahme"),Anordnungstabelle[[#This Row],[Gesamtbetrag]]-Anordnungstabelle[[#This Row],[noch offener
Ratenbetrag]],0)</f>
        <v>0</v>
      </c>
      <c r="AJ159" s="121"/>
      <c r="AK159" s="119">
        <f>IF(Anordnungstabelle[[#This Row],[noch offener
Restbetrag
(wenn keine Ratenzahlung vereinbart)]]&gt;0,Anordnungstabelle[[#This Row],[Gesamtbetrag]]-Anordnungstabelle[[#This Row],[noch offener
Restbetrag
(wenn keine Ratenzahlung vereinbart)]],0)</f>
        <v>0</v>
      </c>
      <c r="AL159" s="68"/>
      <c r="AM159" s="65"/>
      <c r="AN159" s="8"/>
      <c r="AO159" s="5"/>
      <c r="AP159" s="12"/>
      <c r="AQ159" s="7"/>
      <c r="AR159" s="7"/>
      <c r="AS159" s="5"/>
      <c r="AT159" s="129"/>
      <c r="AU159" s="57"/>
      <c r="AV159" s="4"/>
    </row>
    <row r="160" spans="1:48" s="72" customFormat="1" x14ac:dyDescent="0.25">
      <c r="A160" s="14">
        <v>157</v>
      </c>
      <c r="F160" s="131"/>
      <c r="G160" s="2"/>
      <c r="H160" s="2"/>
      <c r="I160" s="78"/>
      <c r="J160" s="3"/>
      <c r="K160" s="114"/>
      <c r="L160" s="3"/>
      <c r="M160" s="114"/>
      <c r="N160" s="3"/>
      <c r="O160" s="114"/>
      <c r="P160" s="3"/>
      <c r="Q160" s="114"/>
      <c r="R160" s="3"/>
      <c r="S160" s="114"/>
      <c r="T160" s="3"/>
      <c r="U160" s="114"/>
      <c r="V160" s="10">
        <f t="shared" ref="V160:V223" si="4">SUM(K160,M160,O160,Q160,S160,U160)</f>
        <v>0</v>
      </c>
      <c r="W160" s="162"/>
      <c r="X160" s="70"/>
      <c r="Y160" s="76"/>
      <c r="Z160" s="70"/>
      <c r="AC160" s="104"/>
      <c r="AD160" s="2"/>
      <c r="AE160" s="2"/>
      <c r="AF160" s="144"/>
      <c r="AG160" s="96"/>
      <c r="AH160" s="116"/>
      <c r="AI160" s="143">
        <f>IF(OR(Anordnungstabelle[[#This Row],[Raten-
Zahlung]]="Ja",Anordnungstabelle[[#This Row],[Raten-
Zahlung]]="Rücknahme"),Anordnungstabelle[[#This Row],[Gesamtbetrag]]-Anordnungstabelle[[#This Row],[noch offener
Ratenbetrag]],0)</f>
        <v>0</v>
      </c>
      <c r="AJ160" s="121"/>
      <c r="AK160" s="119">
        <f>IF(Anordnungstabelle[[#This Row],[noch offener
Restbetrag
(wenn keine Ratenzahlung vereinbart)]]&gt;0,Anordnungstabelle[[#This Row],[Gesamtbetrag]]-Anordnungstabelle[[#This Row],[noch offener
Restbetrag
(wenn keine Ratenzahlung vereinbart)]],0)</f>
        <v>0</v>
      </c>
      <c r="AL160" s="68"/>
      <c r="AM160" s="65"/>
      <c r="AN160" s="8"/>
      <c r="AO160" s="5"/>
      <c r="AP160" s="12"/>
      <c r="AQ160" s="7"/>
      <c r="AR160" s="7"/>
      <c r="AS160" s="5"/>
      <c r="AT160" s="129"/>
      <c r="AU160" s="57"/>
      <c r="AV160" s="4"/>
    </row>
    <row r="161" spans="1:48" s="72" customFormat="1" x14ac:dyDescent="0.25">
      <c r="A161" s="14">
        <v>158</v>
      </c>
      <c r="F161" s="131"/>
      <c r="G161" s="2"/>
      <c r="H161" s="2"/>
      <c r="I161" s="78"/>
      <c r="J161" s="3"/>
      <c r="K161" s="114"/>
      <c r="L161" s="3"/>
      <c r="M161" s="114"/>
      <c r="N161" s="3"/>
      <c r="O161" s="114"/>
      <c r="P161" s="3"/>
      <c r="Q161" s="114"/>
      <c r="R161" s="3"/>
      <c r="S161" s="114"/>
      <c r="T161" s="3"/>
      <c r="U161" s="114"/>
      <c r="V161" s="10">
        <f t="shared" si="4"/>
        <v>0</v>
      </c>
      <c r="W161" s="162"/>
      <c r="X161" s="70"/>
      <c r="Y161" s="76"/>
      <c r="Z161" s="70"/>
      <c r="AC161" s="104"/>
      <c r="AD161" s="2"/>
      <c r="AE161" s="2"/>
      <c r="AF161" s="144"/>
      <c r="AG161" s="96"/>
      <c r="AH161" s="116"/>
      <c r="AI161" s="143">
        <f>IF(OR(Anordnungstabelle[[#This Row],[Raten-
Zahlung]]="Ja",Anordnungstabelle[[#This Row],[Raten-
Zahlung]]="Rücknahme"),Anordnungstabelle[[#This Row],[Gesamtbetrag]]-Anordnungstabelle[[#This Row],[noch offener
Ratenbetrag]],0)</f>
        <v>0</v>
      </c>
      <c r="AJ161" s="121"/>
      <c r="AK161" s="119">
        <f>IF(Anordnungstabelle[[#This Row],[noch offener
Restbetrag
(wenn keine Ratenzahlung vereinbart)]]&gt;0,Anordnungstabelle[[#This Row],[Gesamtbetrag]]-Anordnungstabelle[[#This Row],[noch offener
Restbetrag
(wenn keine Ratenzahlung vereinbart)]],0)</f>
        <v>0</v>
      </c>
      <c r="AL161" s="68"/>
      <c r="AM161" s="65"/>
      <c r="AN161" s="8"/>
      <c r="AO161" s="5"/>
      <c r="AP161" s="12"/>
      <c r="AQ161" s="7"/>
      <c r="AR161" s="7"/>
      <c r="AS161" s="5"/>
      <c r="AT161" s="129"/>
      <c r="AU161" s="57"/>
      <c r="AV161" s="4"/>
    </row>
    <row r="162" spans="1:48" s="72" customFormat="1" x14ac:dyDescent="0.25">
      <c r="A162" s="14">
        <v>159</v>
      </c>
      <c r="F162" s="131"/>
      <c r="G162" s="2"/>
      <c r="H162" s="2"/>
      <c r="I162" s="78"/>
      <c r="J162" s="3"/>
      <c r="K162" s="114"/>
      <c r="L162" s="3"/>
      <c r="M162" s="114"/>
      <c r="N162" s="3"/>
      <c r="O162" s="114"/>
      <c r="P162" s="3"/>
      <c r="Q162" s="114"/>
      <c r="R162" s="3"/>
      <c r="S162" s="114"/>
      <c r="T162" s="3"/>
      <c r="U162" s="114"/>
      <c r="V162" s="10">
        <f t="shared" si="4"/>
        <v>0</v>
      </c>
      <c r="W162" s="162"/>
      <c r="X162" s="70"/>
      <c r="Y162" s="76"/>
      <c r="Z162" s="70"/>
      <c r="AC162" s="104"/>
      <c r="AD162" s="2"/>
      <c r="AE162" s="2"/>
      <c r="AF162" s="144"/>
      <c r="AG162" s="96"/>
      <c r="AH162" s="116"/>
      <c r="AI162" s="143">
        <f>IF(OR(Anordnungstabelle[[#This Row],[Raten-
Zahlung]]="Ja",Anordnungstabelle[[#This Row],[Raten-
Zahlung]]="Rücknahme"),Anordnungstabelle[[#This Row],[Gesamtbetrag]]-Anordnungstabelle[[#This Row],[noch offener
Ratenbetrag]],0)</f>
        <v>0</v>
      </c>
      <c r="AJ162" s="121"/>
      <c r="AK162" s="119">
        <f>IF(Anordnungstabelle[[#This Row],[noch offener
Restbetrag
(wenn keine Ratenzahlung vereinbart)]]&gt;0,Anordnungstabelle[[#This Row],[Gesamtbetrag]]-Anordnungstabelle[[#This Row],[noch offener
Restbetrag
(wenn keine Ratenzahlung vereinbart)]],0)</f>
        <v>0</v>
      </c>
      <c r="AL162" s="68"/>
      <c r="AM162" s="65"/>
      <c r="AN162" s="8"/>
      <c r="AO162" s="5"/>
      <c r="AP162" s="12"/>
      <c r="AQ162" s="7"/>
      <c r="AR162" s="7"/>
      <c r="AS162" s="5"/>
      <c r="AT162" s="129"/>
      <c r="AU162" s="57"/>
      <c r="AV162" s="4"/>
    </row>
    <row r="163" spans="1:48" s="72" customFormat="1" x14ac:dyDescent="0.25">
      <c r="A163" s="14">
        <v>160</v>
      </c>
      <c r="F163" s="131"/>
      <c r="G163" s="2"/>
      <c r="H163" s="2"/>
      <c r="I163" s="78"/>
      <c r="J163" s="3"/>
      <c r="K163" s="114"/>
      <c r="L163" s="3"/>
      <c r="M163" s="114"/>
      <c r="N163" s="3"/>
      <c r="O163" s="114"/>
      <c r="P163" s="3"/>
      <c r="Q163" s="114"/>
      <c r="R163" s="3"/>
      <c r="S163" s="114"/>
      <c r="T163" s="3"/>
      <c r="U163" s="114"/>
      <c r="V163" s="10">
        <f t="shared" si="4"/>
        <v>0</v>
      </c>
      <c r="W163" s="162"/>
      <c r="X163" s="70"/>
      <c r="Y163" s="76"/>
      <c r="Z163" s="70"/>
      <c r="AC163" s="104"/>
      <c r="AD163" s="2"/>
      <c r="AE163" s="2"/>
      <c r="AF163" s="144"/>
      <c r="AG163" s="96"/>
      <c r="AH163" s="116"/>
      <c r="AI163" s="143">
        <f>IF(OR(Anordnungstabelle[[#This Row],[Raten-
Zahlung]]="Ja",Anordnungstabelle[[#This Row],[Raten-
Zahlung]]="Rücknahme"),Anordnungstabelle[[#This Row],[Gesamtbetrag]]-Anordnungstabelle[[#This Row],[noch offener
Ratenbetrag]],0)</f>
        <v>0</v>
      </c>
      <c r="AJ163" s="121"/>
      <c r="AK163" s="119">
        <f>IF(Anordnungstabelle[[#This Row],[noch offener
Restbetrag
(wenn keine Ratenzahlung vereinbart)]]&gt;0,Anordnungstabelle[[#This Row],[Gesamtbetrag]]-Anordnungstabelle[[#This Row],[noch offener
Restbetrag
(wenn keine Ratenzahlung vereinbart)]],0)</f>
        <v>0</v>
      </c>
      <c r="AL163" s="68"/>
      <c r="AM163" s="65"/>
      <c r="AN163" s="8"/>
      <c r="AO163" s="5"/>
      <c r="AP163" s="12"/>
      <c r="AQ163" s="7"/>
      <c r="AR163" s="7"/>
      <c r="AS163" s="5"/>
      <c r="AT163" s="129"/>
      <c r="AU163" s="57"/>
      <c r="AV163" s="4"/>
    </row>
    <row r="164" spans="1:48" s="72" customFormat="1" x14ac:dyDescent="0.25">
      <c r="A164" s="14">
        <v>161</v>
      </c>
      <c r="F164" s="131"/>
      <c r="G164" s="2"/>
      <c r="H164" s="2"/>
      <c r="I164" s="78"/>
      <c r="J164" s="3"/>
      <c r="K164" s="114"/>
      <c r="L164" s="3"/>
      <c r="M164" s="114"/>
      <c r="N164" s="3"/>
      <c r="O164" s="114"/>
      <c r="P164" s="3"/>
      <c r="Q164" s="114"/>
      <c r="R164" s="3"/>
      <c r="S164" s="114"/>
      <c r="T164" s="3"/>
      <c r="U164" s="114"/>
      <c r="V164" s="10">
        <f t="shared" si="4"/>
        <v>0</v>
      </c>
      <c r="W164" s="162"/>
      <c r="X164" s="70"/>
      <c r="Y164" s="76"/>
      <c r="Z164" s="70"/>
      <c r="AC164" s="104"/>
      <c r="AD164" s="2"/>
      <c r="AE164" s="2"/>
      <c r="AF164" s="144"/>
      <c r="AG164" s="96"/>
      <c r="AH164" s="116"/>
      <c r="AI164" s="143">
        <f>IF(OR(Anordnungstabelle[[#This Row],[Raten-
Zahlung]]="Ja",Anordnungstabelle[[#This Row],[Raten-
Zahlung]]="Rücknahme"),Anordnungstabelle[[#This Row],[Gesamtbetrag]]-Anordnungstabelle[[#This Row],[noch offener
Ratenbetrag]],0)</f>
        <v>0</v>
      </c>
      <c r="AJ164" s="121"/>
      <c r="AK164" s="119">
        <f>IF(Anordnungstabelle[[#This Row],[noch offener
Restbetrag
(wenn keine Ratenzahlung vereinbart)]]&gt;0,Anordnungstabelle[[#This Row],[Gesamtbetrag]]-Anordnungstabelle[[#This Row],[noch offener
Restbetrag
(wenn keine Ratenzahlung vereinbart)]],0)</f>
        <v>0</v>
      </c>
      <c r="AL164" s="68"/>
      <c r="AM164" s="65"/>
      <c r="AN164" s="8"/>
      <c r="AO164" s="5"/>
      <c r="AP164" s="12"/>
      <c r="AQ164" s="7"/>
      <c r="AR164" s="7"/>
      <c r="AS164" s="5"/>
      <c r="AT164" s="129"/>
      <c r="AU164" s="57"/>
      <c r="AV164" s="4"/>
    </row>
    <row r="165" spans="1:48" s="72" customFormat="1" x14ac:dyDescent="0.25">
      <c r="A165" s="14">
        <v>162</v>
      </c>
      <c r="F165" s="131"/>
      <c r="G165" s="2"/>
      <c r="H165" s="2"/>
      <c r="I165" s="78"/>
      <c r="J165" s="3"/>
      <c r="K165" s="114"/>
      <c r="L165" s="3"/>
      <c r="M165" s="114"/>
      <c r="N165" s="3"/>
      <c r="O165" s="114"/>
      <c r="P165" s="3"/>
      <c r="Q165" s="114"/>
      <c r="R165" s="3"/>
      <c r="S165" s="114"/>
      <c r="T165" s="3"/>
      <c r="U165" s="114"/>
      <c r="V165" s="10">
        <f t="shared" si="4"/>
        <v>0</v>
      </c>
      <c r="W165" s="162"/>
      <c r="X165" s="70"/>
      <c r="Y165" s="76"/>
      <c r="Z165" s="70"/>
      <c r="AC165" s="104"/>
      <c r="AD165" s="2"/>
      <c r="AE165" s="2"/>
      <c r="AF165" s="144"/>
      <c r="AG165" s="96"/>
      <c r="AH165" s="116"/>
      <c r="AI165" s="143">
        <f>IF(OR(Anordnungstabelle[[#This Row],[Raten-
Zahlung]]="Ja",Anordnungstabelle[[#This Row],[Raten-
Zahlung]]="Rücknahme"),Anordnungstabelle[[#This Row],[Gesamtbetrag]]-Anordnungstabelle[[#This Row],[noch offener
Ratenbetrag]],0)</f>
        <v>0</v>
      </c>
      <c r="AJ165" s="121"/>
      <c r="AK165" s="119">
        <f>IF(Anordnungstabelle[[#This Row],[noch offener
Restbetrag
(wenn keine Ratenzahlung vereinbart)]]&gt;0,Anordnungstabelle[[#This Row],[Gesamtbetrag]]-Anordnungstabelle[[#This Row],[noch offener
Restbetrag
(wenn keine Ratenzahlung vereinbart)]],0)</f>
        <v>0</v>
      </c>
      <c r="AL165" s="68"/>
      <c r="AM165" s="65"/>
      <c r="AN165" s="8"/>
      <c r="AO165" s="5"/>
      <c r="AP165" s="12"/>
      <c r="AQ165" s="7"/>
      <c r="AR165" s="7"/>
      <c r="AS165" s="5"/>
      <c r="AT165" s="129"/>
      <c r="AU165" s="57"/>
      <c r="AV165" s="4"/>
    </row>
    <row r="166" spans="1:48" s="72" customFormat="1" x14ac:dyDescent="0.25">
      <c r="A166" s="14">
        <v>163</v>
      </c>
      <c r="F166" s="131"/>
      <c r="G166" s="2"/>
      <c r="H166" s="2"/>
      <c r="I166" s="78"/>
      <c r="J166" s="3"/>
      <c r="K166" s="114"/>
      <c r="L166" s="3"/>
      <c r="M166" s="114"/>
      <c r="N166" s="3"/>
      <c r="O166" s="114"/>
      <c r="P166" s="3"/>
      <c r="Q166" s="114"/>
      <c r="R166" s="3"/>
      <c r="S166" s="114"/>
      <c r="T166" s="3"/>
      <c r="U166" s="114"/>
      <c r="V166" s="10">
        <f t="shared" si="4"/>
        <v>0</v>
      </c>
      <c r="W166" s="162"/>
      <c r="X166" s="70"/>
      <c r="Y166" s="76"/>
      <c r="Z166" s="70"/>
      <c r="AC166" s="104"/>
      <c r="AD166" s="2"/>
      <c r="AE166" s="2"/>
      <c r="AF166" s="144"/>
      <c r="AG166" s="96"/>
      <c r="AH166" s="116"/>
      <c r="AI166" s="143">
        <f>IF(OR(Anordnungstabelle[[#This Row],[Raten-
Zahlung]]="Ja",Anordnungstabelle[[#This Row],[Raten-
Zahlung]]="Rücknahme"),Anordnungstabelle[[#This Row],[Gesamtbetrag]]-Anordnungstabelle[[#This Row],[noch offener
Ratenbetrag]],0)</f>
        <v>0</v>
      </c>
      <c r="AJ166" s="121"/>
      <c r="AK166" s="119">
        <f>IF(Anordnungstabelle[[#This Row],[noch offener
Restbetrag
(wenn keine Ratenzahlung vereinbart)]]&gt;0,Anordnungstabelle[[#This Row],[Gesamtbetrag]]-Anordnungstabelle[[#This Row],[noch offener
Restbetrag
(wenn keine Ratenzahlung vereinbart)]],0)</f>
        <v>0</v>
      </c>
      <c r="AL166" s="68"/>
      <c r="AM166" s="65"/>
      <c r="AN166" s="8"/>
      <c r="AO166" s="5"/>
      <c r="AP166" s="12"/>
      <c r="AQ166" s="7"/>
      <c r="AR166" s="7"/>
      <c r="AS166" s="5"/>
      <c r="AT166" s="129"/>
      <c r="AU166" s="57"/>
      <c r="AV166" s="4"/>
    </row>
    <row r="167" spans="1:48" s="72" customFormat="1" x14ac:dyDescent="0.25">
      <c r="A167" s="14">
        <v>164</v>
      </c>
      <c r="F167" s="131"/>
      <c r="G167" s="2"/>
      <c r="H167" s="2"/>
      <c r="I167" s="78"/>
      <c r="J167" s="3"/>
      <c r="K167" s="114"/>
      <c r="L167" s="3"/>
      <c r="M167" s="114"/>
      <c r="N167" s="3"/>
      <c r="O167" s="114"/>
      <c r="P167" s="3"/>
      <c r="Q167" s="114"/>
      <c r="R167" s="3"/>
      <c r="S167" s="114"/>
      <c r="T167" s="3"/>
      <c r="U167" s="114"/>
      <c r="V167" s="10">
        <f t="shared" si="4"/>
        <v>0</v>
      </c>
      <c r="W167" s="162"/>
      <c r="X167" s="70"/>
      <c r="Y167" s="76"/>
      <c r="Z167" s="70"/>
      <c r="AC167" s="104"/>
      <c r="AD167" s="2"/>
      <c r="AE167" s="2"/>
      <c r="AF167" s="144"/>
      <c r="AG167" s="96"/>
      <c r="AH167" s="116"/>
      <c r="AI167" s="143">
        <f>IF(OR(Anordnungstabelle[[#This Row],[Raten-
Zahlung]]="Ja",Anordnungstabelle[[#This Row],[Raten-
Zahlung]]="Rücknahme"),Anordnungstabelle[[#This Row],[Gesamtbetrag]]-Anordnungstabelle[[#This Row],[noch offener
Ratenbetrag]],0)</f>
        <v>0</v>
      </c>
      <c r="AJ167" s="121"/>
      <c r="AK167" s="119">
        <f>IF(Anordnungstabelle[[#This Row],[noch offener
Restbetrag
(wenn keine Ratenzahlung vereinbart)]]&gt;0,Anordnungstabelle[[#This Row],[Gesamtbetrag]]-Anordnungstabelle[[#This Row],[noch offener
Restbetrag
(wenn keine Ratenzahlung vereinbart)]],0)</f>
        <v>0</v>
      </c>
      <c r="AL167" s="68"/>
      <c r="AM167" s="65"/>
      <c r="AN167" s="8"/>
      <c r="AO167" s="5"/>
      <c r="AP167" s="12"/>
      <c r="AQ167" s="7"/>
      <c r="AR167" s="7"/>
      <c r="AS167" s="5"/>
      <c r="AT167" s="129"/>
      <c r="AU167" s="57"/>
      <c r="AV167" s="4"/>
    </row>
    <row r="168" spans="1:48" s="72" customFormat="1" x14ac:dyDescent="0.25">
      <c r="A168" s="14">
        <v>165</v>
      </c>
      <c r="F168" s="131"/>
      <c r="G168" s="2"/>
      <c r="H168" s="2"/>
      <c r="I168" s="78"/>
      <c r="J168" s="3"/>
      <c r="K168" s="114"/>
      <c r="L168" s="3"/>
      <c r="M168" s="114"/>
      <c r="N168" s="3"/>
      <c r="O168" s="114"/>
      <c r="P168" s="3"/>
      <c r="Q168" s="114"/>
      <c r="R168" s="3"/>
      <c r="S168" s="114"/>
      <c r="T168" s="3"/>
      <c r="U168" s="114"/>
      <c r="V168" s="10">
        <f t="shared" si="4"/>
        <v>0</v>
      </c>
      <c r="W168" s="162"/>
      <c r="X168" s="70"/>
      <c r="Y168" s="76"/>
      <c r="Z168" s="70"/>
      <c r="AC168" s="104"/>
      <c r="AD168" s="2"/>
      <c r="AE168" s="2"/>
      <c r="AF168" s="144"/>
      <c r="AG168" s="96"/>
      <c r="AH168" s="116"/>
      <c r="AI168" s="143">
        <f>IF(OR(Anordnungstabelle[[#This Row],[Raten-
Zahlung]]="Ja",Anordnungstabelle[[#This Row],[Raten-
Zahlung]]="Rücknahme"),Anordnungstabelle[[#This Row],[Gesamtbetrag]]-Anordnungstabelle[[#This Row],[noch offener
Ratenbetrag]],0)</f>
        <v>0</v>
      </c>
      <c r="AJ168" s="121"/>
      <c r="AK168" s="119">
        <f>IF(Anordnungstabelle[[#This Row],[noch offener
Restbetrag
(wenn keine Ratenzahlung vereinbart)]]&gt;0,Anordnungstabelle[[#This Row],[Gesamtbetrag]]-Anordnungstabelle[[#This Row],[noch offener
Restbetrag
(wenn keine Ratenzahlung vereinbart)]],0)</f>
        <v>0</v>
      </c>
      <c r="AL168" s="68"/>
      <c r="AM168" s="65"/>
      <c r="AN168" s="8"/>
      <c r="AO168" s="5"/>
      <c r="AP168" s="12"/>
      <c r="AQ168" s="7"/>
      <c r="AR168" s="7"/>
      <c r="AS168" s="5"/>
      <c r="AT168" s="129"/>
      <c r="AU168" s="57"/>
      <c r="AV168" s="4"/>
    </row>
    <row r="169" spans="1:48" s="72" customFormat="1" x14ac:dyDescent="0.25">
      <c r="A169" s="14">
        <v>166</v>
      </c>
      <c r="F169" s="131"/>
      <c r="G169" s="2"/>
      <c r="H169" s="2"/>
      <c r="I169" s="78"/>
      <c r="J169" s="3"/>
      <c r="K169" s="114"/>
      <c r="L169" s="3"/>
      <c r="M169" s="114"/>
      <c r="N169" s="3"/>
      <c r="O169" s="114"/>
      <c r="P169" s="3"/>
      <c r="Q169" s="114"/>
      <c r="R169" s="3"/>
      <c r="S169" s="114"/>
      <c r="T169" s="3"/>
      <c r="U169" s="114"/>
      <c r="V169" s="10">
        <f t="shared" si="4"/>
        <v>0</v>
      </c>
      <c r="W169" s="162"/>
      <c r="X169" s="70"/>
      <c r="Y169" s="76"/>
      <c r="Z169" s="70"/>
      <c r="AC169" s="104"/>
      <c r="AD169" s="2"/>
      <c r="AE169" s="2"/>
      <c r="AF169" s="144"/>
      <c r="AG169" s="96"/>
      <c r="AH169" s="116"/>
      <c r="AI169" s="143">
        <f>IF(OR(Anordnungstabelle[[#This Row],[Raten-
Zahlung]]="Ja",Anordnungstabelle[[#This Row],[Raten-
Zahlung]]="Rücknahme"),Anordnungstabelle[[#This Row],[Gesamtbetrag]]-Anordnungstabelle[[#This Row],[noch offener
Ratenbetrag]],0)</f>
        <v>0</v>
      </c>
      <c r="AJ169" s="121"/>
      <c r="AK169" s="119">
        <f>IF(Anordnungstabelle[[#This Row],[noch offener
Restbetrag
(wenn keine Ratenzahlung vereinbart)]]&gt;0,Anordnungstabelle[[#This Row],[Gesamtbetrag]]-Anordnungstabelle[[#This Row],[noch offener
Restbetrag
(wenn keine Ratenzahlung vereinbart)]],0)</f>
        <v>0</v>
      </c>
      <c r="AL169" s="68"/>
      <c r="AM169" s="65"/>
      <c r="AN169" s="8"/>
      <c r="AO169" s="5"/>
      <c r="AP169" s="12"/>
      <c r="AQ169" s="7"/>
      <c r="AR169" s="7"/>
      <c r="AS169" s="5"/>
      <c r="AT169" s="129"/>
      <c r="AU169" s="57"/>
      <c r="AV169" s="4"/>
    </row>
    <row r="170" spans="1:48" s="72" customFormat="1" x14ac:dyDescent="0.25">
      <c r="A170" s="14">
        <v>167</v>
      </c>
      <c r="F170" s="131"/>
      <c r="G170" s="2"/>
      <c r="H170" s="2"/>
      <c r="I170" s="78"/>
      <c r="J170" s="3"/>
      <c r="K170" s="114"/>
      <c r="L170" s="3"/>
      <c r="M170" s="114"/>
      <c r="N170" s="3"/>
      <c r="O170" s="114"/>
      <c r="P170" s="3"/>
      <c r="Q170" s="114"/>
      <c r="R170" s="3"/>
      <c r="S170" s="114"/>
      <c r="T170" s="3"/>
      <c r="U170" s="114"/>
      <c r="V170" s="10">
        <f t="shared" si="4"/>
        <v>0</v>
      </c>
      <c r="W170" s="162"/>
      <c r="X170" s="70"/>
      <c r="Y170" s="76"/>
      <c r="Z170" s="70"/>
      <c r="AC170" s="104"/>
      <c r="AD170" s="2"/>
      <c r="AE170" s="2"/>
      <c r="AF170" s="144"/>
      <c r="AG170" s="96"/>
      <c r="AH170" s="116"/>
      <c r="AI170" s="143">
        <f>IF(OR(Anordnungstabelle[[#This Row],[Raten-
Zahlung]]="Ja",Anordnungstabelle[[#This Row],[Raten-
Zahlung]]="Rücknahme"),Anordnungstabelle[[#This Row],[Gesamtbetrag]]-Anordnungstabelle[[#This Row],[noch offener
Ratenbetrag]],0)</f>
        <v>0</v>
      </c>
      <c r="AJ170" s="121"/>
      <c r="AK170" s="119">
        <f>IF(Anordnungstabelle[[#This Row],[noch offener
Restbetrag
(wenn keine Ratenzahlung vereinbart)]]&gt;0,Anordnungstabelle[[#This Row],[Gesamtbetrag]]-Anordnungstabelle[[#This Row],[noch offener
Restbetrag
(wenn keine Ratenzahlung vereinbart)]],0)</f>
        <v>0</v>
      </c>
      <c r="AL170" s="68"/>
      <c r="AM170" s="65"/>
      <c r="AN170" s="8"/>
      <c r="AO170" s="5"/>
      <c r="AP170" s="12"/>
      <c r="AQ170" s="7"/>
      <c r="AR170" s="7"/>
      <c r="AS170" s="5"/>
      <c r="AT170" s="129"/>
      <c r="AU170" s="57"/>
      <c r="AV170" s="4"/>
    </row>
    <row r="171" spans="1:48" s="72" customFormat="1" x14ac:dyDescent="0.25">
      <c r="A171" s="14">
        <v>168</v>
      </c>
      <c r="F171" s="131"/>
      <c r="G171" s="2"/>
      <c r="H171" s="2"/>
      <c r="I171" s="78"/>
      <c r="J171" s="3"/>
      <c r="K171" s="114"/>
      <c r="L171" s="3"/>
      <c r="M171" s="114"/>
      <c r="N171" s="3"/>
      <c r="O171" s="114"/>
      <c r="P171" s="3"/>
      <c r="Q171" s="114"/>
      <c r="R171" s="3"/>
      <c r="S171" s="114"/>
      <c r="T171" s="3"/>
      <c r="U171" s="114"/>
      <c r="V171" s="10">
        <f t="shared" si="4"/>
        <v>0</v>
      </c>
      <c r="W171" s="162"/>
      <c r="X171" s="70"/>
      <c r="Y171" s="76"/>
      <c r="Z171" s="70"/>
      <c r="AC171" s="104"/>
      <c r="AD171" s="2"/>
      <c r="AE171" s="2"/>
      <c r="AF171" s="144"/>
      <c r="AG171" s="96"/>
      <c r="AH171" s="116"/>
      <c r="AI171" s="143">
        <f>IF(OR(Anordnungstabelle[[#This Row],[Raten-
Zahlung]]="Ja",Anordnungstabelle[[#This Row],[Raten-
Zahlung]]="Rücknahme"),Anordnungstabelle[[#This Row],[Gesamtbetrag]]-Anordnungstabelle[[#This Row],[noch offener
Ratenbetrag]],0)</f>
        <v>0</v>
      </c>
      <c r="AJ171" s="121"/>
      <c r="AK171" s="119">
        <f>IF(Anordnungstabelle[[#This Row],[noch offener
Restbetrag
(wenn keine Ratenzahlung vereinbart)]]&gt;0,Anordnungstabelle[[#This Row],[Gesamtbetrag]]-Anordnungstabelle[[#This Row],[noch offener
Restbetrag
(wenn keine Ratenzahlung vereinbart)]],0)</f>
        <v>0</v>
      </c>
      <c r="AL171" s="68"/>
      <c r="AM171" s="65"/>
      <c r="AN171" s="8"/>
      <c r="AO171" s="5"/>
      <c r="AP171" s="12"/>
      <c r="AQ171" s="7"/>
      <c r="AR171" s="7"/>
      <c r="AS171" s="5"/>
      <c r="AT171" s="129"/>
      <c r="AU171" s="57"/>
      <c r="AV171" s="4"/>
    </row>
    <row r="172" spans="1:48" s="72" customFormat="1" x14ac:dyDescent="0.25">
      <c r="A172" s="14">
        <v>169</v>
      </c>
      <c r="F172" s="131"/>
      <c r="G172" s="2"/>
      <c r="H172" s="2"/>
      <c r="I172" s="78"/>
      <c r="J172" s="3"/>
      <c r="K172" s="114"/>
      <c r="L172" s="3"/>
      <c r="M172" s="114"/>
      <c r="N172" s="3"/>
      <c r="O172" s="114"/>
      <c r="P172" s="3"/>
      <c r="Q172" s="114"/>
      <c r="R172" s="3"/>
      <c r="S172" s="114"/>
      <c r="T172" s="3"/>
      <c r="U172" s="114"/>
      <c r="V172" s="10">
        <f t="shared" si="4"/>
        <v>0</v>
      </c>
      <c r="W172" s="162"/>
      <c r="X172" s="70"/>
      <c r="Y172" s="76"/>
      <c r="Z172" s="70"/>
      <c r="AC172" s="104"/>
      <c r="AD172" s="2"/>
      <c r="AE172" s="2"/>
      <c r="AF172" s="144"/>
      <c r="AG172" s="96"/>
      <c r="AH172" s="116"/>
      <c r="AI172" s="143">
        <f>IF(OR(Anordnungstabelle[[#This Row],[Raten-
Zahlung]]="Ja",Anordnungstabelle[[#This Row],[Raten-
Zahlung]]="Rücknahme"),Anordnungstabelle[[#This Row],[Gesamtbetrag]]-Anordnungstabelle[[#This Row],[noch offener
Ratenbetrag]],0)</f>
        <v>0</v>
      </c>
      <c r="AJ172" s="121"/>
      <c r="AK172" s="119">
        <f>IF(Anordnungstabelle[[#This Row],[noch offener
Restbetrag
(wenn keine Ratenzahlung vereinbart)]]&gt;0,Anordnungstabelle[[#This Row],[Gesamtbetrag]]-Anordnungstabelle[[#This Row],[noch offener
Restbetrag
(wenn keine Ratenzahlung vereinbart)]],0)</f>
        <v>0</v>
      </c>
      <c r="AL172" s="68"/>
      <c r="AM172" s="65"/>
      <c r="AN172" s="8"/>
      <c r="AO172" s="5"/>
      <c r="AP172" s="12"/>
      <c r="AQ172" s="7"/>
      <c r="AR172" s="7"/>
      <c r="AS172" s="5"/>
      <c r="AT172" s="129"/>
      <c r="AU172" s="57"/>
      <c r="AV172" s="4"/>
    </row>
    <row r="173" spans="1:48" s="72" customFormat="1" x14ac:dyDescent="0.25">
      <c r="A173" s="14">
        <v>170</v>
      </c>
      <c r="F173" s="131"/>
      <c r="G173" s="2"/>
      <c r="H173" s="2"/>
      <c r="I173" s="78"/>
      <c r="J173" s="3"/>
      <c r="K173" s="114"/>
      <c r="L173" s="3"/>
      <c r="M173" s="114"/>
      <c r="N173" s="3"/>
      <c r="O173" s="114"/>
      <c r="P173" s="3"/>
      <c r="Q173" s="114"/>
      <c r="R173" s="3"/>
      <c r="S173" s="114"/>
      <c r="T173" s="3"/>
      <c r="U173" s="114"/>
      <c r="V173" s="10">
        <f t="shared" si="4"/>
        <v>0</v>
      </c>
      <c r="W173" s="162"/>
      <c r="X173" s="70"/>
      <c r="Y173" s="76"/>
      <c r="Z173" s="70"/>
      <c r="AC173" s="104"/>
      <c r="AD173" s="2"/>
      <c r="AE173" s="2"/>
      <c r="AF173" s="144"/>
      <c r="AG173" s="96"/>
      <c r="AH173" s="116"/>
      <c r="AI173" s="143">
        <f>IF(OR(Anordnungstabelle[[#This Row],[Raten-
Zahlung]]="Ja",Anordnungstabelle[[#This Row],[Raten-
Zahlung]]="Rücknahme"),Anordnungstabelle[[#This Row],[Gesamtbetrag]]-Anordnungstabelle[[#This Row],[noch offener
Ratenbetrag]],0)</f>
        <v>0</v>
      </c>
      <c r="AJ173" s="121"/>
      <c r="AK173" s="119">
        <f>IF(Anordnungstabelle[[#This Row],[noch offener
Restbetrag
(wenn keine Ratenzahlung vereinbart)]]&gt;0,Anordnungstabelle[[#This Row],[Gesamtbetrag]]-Anordnungstabelle[[#This Row],[noch offener
Restbetrag
(wenn keine Ratenzahlung vereinbart)]],0)</f>
        <v>0</v>
      </c>
      <c r="AL173" s="68"/>
      <c r="AM173" s="65"/>
      <c r="AN173" s="8"/>
      <c r="AO173" s="5"/>
      <c r="AP173" s="12"/>
      <c r="AQ173" s="7"/>
      <c r="AR173" s="7"/>
      <c r="AS173" s="5"/>
      <c r="AT173" s="129"/>
      <c r="AU173" s="57"/>
      <c r="AV173" s="4"/>
    </row>
    <row r="174" spans="1:48" s="72" customFormat="1" x14ac:dyDescent="0.25">
      <c r="A174" s="14">
        <v>171</v>
      </c>
      <c r="F174" s="131"/>
      <c r="G174" s="2"/>
      <c r="H174" s="2"/>
      <c r="I174" s="78"/>
      <c r="J174" s="3"/>
      <c r="K174" s="114"/>
      <c r="L174" s="3"/>
      <c r="M174" s="114"/>
      <c r="N174" s="3"/>
      <c r="O174" s="114"/>
      <c r="P174" s="3"/>
      <c r="Q174" s="114"/>
      <c r="R174" s="3"/>
      <c r="S174" s="114"/>
      <c r="T174" s="3"/>
      <c r="U174" s="114"/>
      <c r="V174" s="10">
        <f t="shared" si="4"/>
        <v>0</v>
      </c>
      <c r="W174" s="162"/>
      <c r="X174" s="70"/>
      <c r="Y174" s="76"/>
      <c r="Z174" s="70"/>
      <c r="AC174" s="104"/>
      <c r="AD174" s="2"/>
      <c r="AE174" s="2"/>
      <c r="AF174" s="144"/>
      <c r="AG174" s="96"/>
      <c r="AH174" s="116"/>
      <c r="AI174" s="143">
        <f>IF(OR(Anordnungstabelle[[#This Row],[Raten-
Zahlung]]="Ja",Anordnungstabelle[[#This Row],[Raten-
Zahlung]]="Rücknahme"),Anordnungstabelle[[#This Row],[Gesamtbetrag]]-Anordnungstabelle[[#This Row],[noch offener
Ratenbetrag]],0)</f>
        <v>0</v>
      </c>
      <c r="AJ174" s="121"/>
      <c r="AK174" s="119">
        <f>IF(Anordnungstabelle[[#This Row],[noch offener
Restbetrag
(wenn keine Ratenzahlung vereinbart)]]&gt;0,Anordnungstabelle[[#This Row],[Gesamtbetrag]]-Anordnungstabelle[[#This Row],[noch offener
Restbetrag
(wenn keine Ratenzahlung vereinbart)]],0)</f>
        <v>0</v>
      </c>
      <c r="AL174" s="68"/>
      <c r="AM174" s="65"/>
      <c r="AN174" s="8"/>
      <c r="AO174" s="5"/>
      <c r="AP174" s="12"/>
      <c r="AQ174" s="7"/>
      <c r="AR174" s="7"/>
      <c r="AS174" s="5"/>
      <c r="AT174" s="129"/>
      <c r="AU174" s="57"/>
      <c r="AV174" s="4"/>
    </row>
    <row r="175" spans="1:48" s="72" customFormat="1" x14ac:dyDescent="0.25">
      <c r="A175" s="14">
        <v>172</v>
      </c>
      <c r="F175" s="131"/>
      <c r="G175" s="2"/>
      <c r="H175" s="2"/>
      <c r="I175" s="78"/>
      <c r="J175" s="3"/>
      <c r="K175" s="114"/>
      <c r="L175" s="3"/>
      <c r="M175" s="114"/>
      <c r="N175" s="3"/>
      <c r="O175" s="114"/>
      <c r="P175" s="3"/>
      <c r="Q175" s="114"/>
      <c r="R175" s="3"/>
      <c r="S175" s="114"/>
      <c r="T175" s="3"/>
      <c r="U175" s="114"/>
      <c r="V175" s="10">
        <f t="shared" si="4"/>
        <v>0</v>
      </c>
      <c r="W175" s="162"/>
      <c r="X175" s="70"/>
      <c r="Y175" s="76"/>
      <c r="Z175" s="70"/>
      <c r="AC175" s="104"/>
      <c r="AD175" s="2"/>
      <c r="AE175" s="2"/>
      <c r="AF175" s="144"/>
      <c r="AG175" s="96"/>
      <c r="AH175" s="116"/>
      <c r="AI175" s="143">
        <f>IF(OR(Anordnungstabelle[[#This Row],[Raten-
Zahlung]]="Ja",Anordnungstabelle[[#This Row],[Raten-
Zahlung]]="Rücknahme"),Anordnungstabelle[[#This Row],[Gesamtbetrag]]-Anordnungstabelle[[#This Row],[noch offener
Ratenbetrag]],0)</f>
        <v>0</v>
      </c>
      <c r="AJ175" s="121"/>
      <c r="AK175" s="119">
        <f>IF(Anordnungstabelle[[#This Row],[noch offener
Restbetrag
(wenn keine Ratenzahlung vereinbart)]]&gt;0,Anordnungstabelle[[#This Row],[Gesamtbetrag]]-Anordnungstabelle[[#This Row],[noch offener
Restbetrag
(wenn keine Ratenzahlung vereinbart)]],0)</f>
        <v>0</v>
      </c>
      <c r="AL175" s="68"/>
      <c r="AM175" s="65"/>
      <c r="AN175" s="8"/>
      <c r="AO175" s="5"/>
      <c r="AP175" s="12"/>
      <c r="AQ175" s="7"/>
      <c r="AR175" s="7"/>
      <c r="AS175" s="5"/>
      <c r="AT175" s="129"/>
      <c r="AU175" s="57"/>
      <c r="AV175" s="4"/>
    </row>
    <row r="176" spans="1:48" s="72" customFormat="1" x14ac:dyDescent="0.25">
      <c r="A176" s="14">
        <v>173</v>
      </c>
      <c r="F176" s="131"/>
      <c r="G176" s="2"/>
      <c r="H176" s="2"/>
      <c r="I176" s="78"/>
      <c r="J176" s="3"/>
      <c r="K176" s="114"/>
      <c r="L176" s="3"/>
      <c r="M176" s="114"/>
      <c r="N176" s="3"/>
      <c r="O176" s="114"/>
      <c r="P176" s="3"/>
      <c r="Q176" s="114"/>
      <c r="R176" s="3"/>
      <c r="S176" s="114"/>
      <c r="T176" s="3"/>
      <c r="U176" s="114"/>
      <c r="V176" s="10">
        <f t="shared" si="4"/>
        <v>0</v>
      </c>
      <c r="W176" s="162"/>
      <c r="X176" s="70"/>
      <c r="Y176" s="76"/>
      <c r="Z176" s="70"/>
      <c r="AC176" s="104"/>
      <c r="AD176" s="2"/>
      <c r="AE176" s="2"/>
      <c r="AF176" s="144"/>
      <c r="AG176" s="96"/>
      <c r="AH176" s="116"/>
      <c r="AI176" s="143">
        <f>IF(OR(Anordnungstabelle[[#This Row],[Raten-
Zahlung]]="Ja",Anordnungstabelle[[#This Row],[Raten-
Zahlung]]="Rücknahme"),Anordnungstabelle[[#This Row],[Gesamtbetrag]]-Anordnungstabelle[[#This Row],[noch offener
Ratenbetrag]],0)</f>
        <v>0</v>
      </c>
      <c r="AJ176" s="121"/>
      <c r="AK176" s="119">
        <f>IF(Anordnungstabelle[[#This Row],[noch offener
Restbetrag
(wenn keine Ratenzahlung vereinbart)]]&gt;0,Anordnungstabelle[[#This Row],[Gesamtbetrag]]-Anordnungstabelle[[#This Row],[noch offener
Restbetrag
(wenn keine Ratenzahlung vereinbart)]],0)</f>
        <v>0</v>
      </c>
      <c r="AL176" s="68"/>
      <c r="AM176" s="65"/>
      <c r="AN176" s="8"/>
      <c r="AO176" s="5"/>
      <c r="AP176" s="12"/>
      <c r="AQ176" s="7"/>
      <c r="AR176" s="7"/>
      <c r="AS176" s="5"/>
      <c r="AT176" s="129"/>
      <c r="AU176" s="57"/>
      <c r="AV176" s="4"/>
    </row>
    <row r="177" spans="1:48" s="72" customFormat="1" x14ac:dyDescent="0.25">
      <c r="A177" s="14">
        <v>174</v>
      </c>
      <c r="F177" s="131"/>
      <c r="G177" s="2"/>
      <c r="H177" s="2"/>
      <c r="I177" s="78"/>
      <c r="J177" s="3"/>
      <c r="K177" s="114"/>
      <c r="L177" s="3"/>
      <c r="M177" s="114"/>
      <c r="N177" s="3"/>
      <c r="O177" s="114"/>
      <c r="P177" s="3"/>
      <c r="Q177" s="114"/>
      <c r="R177" s="3"/>
      <c r="S177" s="114"/>
      <c r="T177" s="3"/>
      <c r="U177" s="114"/>
      <c r="V177" s="10">
        <f t="shared" si="4"/>
        <v>0</v>
      </c>
      <c r="W177" s="162"/>
      <c r="X177" s="70"/>
      <c r="Y177" s="76"/>
      <c r="Z177" s="70"/>
      <c r="AC177" s="104"/>
      <c r="AD177" s="2"/>
      <c r="AE177" s="2"/>
      <c r="AF177" s="144"/>
      <c r="AG177" s="96"/>
      <c r="AH177" s="116"/>
      <c r="AI177" s="143">
        <f>IF(OR(Anordnungstabelle[[#This Row],[Raten-
Zahlung]]="Ja",Anordnungstabelle[[#This Row],[Raten-
Zahlung]]="Rücknahme"),Anordnungstabelle[[#This Row],[Gesamtbetrag]]-Anordnungstabelle[[#This Row],[noch offener
Ratenbetrag]],0)</f>
        <v>0</v>
      </c>
      <c r="AJ177" s="121"/>
      <c r="AK177" s="119">
        <f>IF(Anordnungstabelle[[#This Row],[noch offener
Restbetrag
(wenn keine Ratenzahlung vereinbart)]]&gt;0,Anordnungstabelle[[#This Row],[Gesamtbetrag]]-Anordnungstabelle[[#This Row],[noch offener
Restbetrag
(wenn keine Ratenzahlung vereinbart)]],0)</f>
        <v>0</v>
      </c>
      <c r="AL177" s="68"/>
      <c r="AM177" s="65"/>
      <c r="AN177" s="8"/>
      <c r="AO177" s="5"/>
      <c r="AP177" s="12"/>
      <c r="AQ177" s="7"/>
      <c r="AR177" s="7"/>
      <c r="AS177" s="5"/>
      <c r="AT177" s="129"/>
      <c r="AU177" s="57"/>
      <c r="AV177" s="4"/>
    </row>
    <row r="178" spans="1:48" s="72" customFormat="1" x14ac:dyDescent="0.25">
      <c r="A178" s="14">
        <v>175</v>
      </c>
      <c r="F178" s="131"/>
      <c r="G178" s="2"/>
      <c r="H178" s="2"/>
      <c r="I178" s="78"/>
      <c r="J178" s="3"/>
      <c r="K178" s="114"/>
      <c r="L178" s="3"/>
      <c r="M178" s="114"/>
      <c r="N178" s="3"/>
      <c r="O178" s="114"/>
      <c r="P178" s="3"/>
      <c r="Q178" s="114"/>
      <c r="R178" s="3"/>
      <c r="S178" s="114"/>
      <c r="T178" s="3"/>
      <c r="U178" s="114"/>
      <c r="V178" s="10">
        <f t="shared" si="4"/>
        <v>0</v>
      </c>
      <c r="W178" s="162"/>
      <c r="X178" s="70"/>
      <c r="Y178" s="76"/>
      <c r="Z178" s="70"/>
      <c r="AC178" s="104"/>
      <c r="AD178" s="2"/>
      <c r="AE178" s="2"/>
      <c r="AF178" s="144"/>
      <c r="AG178" s="96"/>
      <c r="AH178" s="116"/>
      <c r="AI178" s="143">
        <f>IF(OR(Anordnungstabelle[[#This Row],[Raten-
Zahlung]]="Ja",Anordnungstabelle[[#This Row],[Raten-
Zahlung]]="Rücknahme"),Anordnungstabelle[[#This Row],[Gesamtbetrag]]-Anordnungstabelle[[#This Row],[noch offener
Ratenbetrag]],0)</f>
        <v>0</v>
      </c>
      <c r="AJ178" s="121"/>
      <c r="AK178" s="119">
        <f>IF(Anordnungstabelle[[#This Row],[noch offener
Restbetrag
(wenn keine Ratenzahlung vereinbart)]]&gt;0,Anordnungstabelle[[#This Row],[Gesamtbetrag]]-Anordnungstabelle[[#This Row],[noch offener
Restbetrag
(wenn keine Ratenzahlung vereinbart)]],0)</f>
        <v>0</v>
      </c>
      <c r="AL178" s="68"/>
      <c r="AM178" s="65"/>
      <c r="AN178" s="8"/>
      <c r="AO178" s="5"/>
      <c r="AP178" s="12"/>
      <c r="AQ178" s="7"/>
      <c r="AR178" s="7"/>
      <c r="AS178" s="5"/>
      <c r="AT178" s="129"/>
      <c r="AU178" s="57"/>
      <c r="AV178" s="4"/>
    </row>
    <row r="179" spans="1:48" s="72" customFormat="1" x14ac:dyDescent="0.25">
      <c r="A179" s="14">
        <v>176</v>
      </c>
      <c r="F179" s="131"/>
      <c r="G179" s="2"/>
      <c r="H179" s="2"/>
      <c r="I179" s="78"/>
      <c r="J179" s="3"/>
      <c r="K179" s="114"/>
      <c r="L179" s="3"/>
      <c r="M179" s="114"/>
      <c r="N179" s="3"/>
      <c r="O179" s="114"/>
      <c r="P179" s="3"/>
      <c r="Q179" s="114"/>
      <c r="R179" s="3"/>
      <c r="S179" s="114"/>
      <c r="T179" s="3"/>
      <c r="U179" s="114"/>
      <c r="V179" s="10">
        <f t="shared" si="4"/>
        <v>0</v>
      </c>
      <c r="W179" s="162"/>
      <c r="X179" s="70"/>
      <c r="Y179" s="76"/>
      <c r="Z179" s="70"/>
      <c r="AC179" s="104"/>
      <c r="AD179" s="2"/>
      <c r="AE179" s="2"/>
      <c r="AF179" s="144"/>
      <c r="AG179" s="96"/>
      <c r="AH179" s="116"/>
      <c r="AI179" s="143">
        <f>IF(OR(Anordnungstabelle[[#This Row],[Raten-
Zahlung]]="Ja",Anordnungstabelle[[#This Row],[Raten-
Zahlung]]="Rücknahme"),Anordnungstabelle[[#This Row],[Gesamtbetrag]]-Anordnungstabelle[[#This Row],[noch offener
Ratenbetrag]],0)</f>
        <v>0</v>
      </c>
      <c r="AJ179" s="121"/>
      <c r="AK179" s="119">
        <f>IF(Anordnungstabelle[[#This Row],[noch offener
Restbetrag
(wenn keine Ratenzahlung vereinbart)]]&gt;0,Anordnungstabelle[[#This Row],[Gesamtbetrag]]-Anordnungstabelle[[#This Row],[noch offener
Restbetrag
(wenn keine Ratenzahlung vereinbart)]],0)</f>
        <v>0</v>
      </c>
      <c r="AL179" s="68"/>
      <c r="AM179" s="65"/>
      <c r="AN179" s="8"/>
      <c r="AO179" s="5"/>
      <c r="AP179" s="12"/>
      <c r="AQ179" s="7"/>
      <c r="AR179" s="7"/>
      <c r="AS179" s="5"/>
      <c r="AT179" s="129"/>
      <c r="AU179" s="57"/>
      <c r="AV179" s="4"/>
    </row>
    <row r="180" spans="1:48" s="72" customFormat="1" x14ac:dyDescent="0.25">
      <c r="A180" s="14">
        <v>177</v>
      </c>
      <c r="F180" s="131"/>
      <c r="G180" s="2"/>
      <c r="H180" s="2"/>
      <c r="I180" s="78"/>
      <c r="J180" s="3"/>
      <c r="K180" s="114"/>
      <c r="L180" s="3"/>
      <c r="M180" s="114"/>
      <c r="N180" s="3"/>
      <c r="O180" s="114"/>
      <c r="P180" s="3"/>
      <c r="Q180" s="114"/>
      <c r="R180" s="3"/>
      <c r="S180" s="114"/>
      <c r="T180" s="3"/>
      <c r="U180" s="114"/>
      <c r="V180" s="10">
        <f t="shared" si="4"/>
        <v>0</v>
      </c>
      <c r="W180" s="162"/>
      <c r="X180" s="70"/>
      <c r="Y180" s="76"/>
      <c r="Z180" s="70"/>
      <c r="AC180" s="104"/>
      <c r="AD180" s="2"/>
      <c r="AE180" s="2"/>
      <c r="AF180" s="144"/>
      <c r="AG180" s="96"/>
      <c r="AH180" s="116"/>
      <c r="AI180" s="143">
        <f>IF(OR(Anordnungstabelle[[#This Row],[Raten-
Zahlung]]="Ja",Anordnungstabelle[[#This Row],[Raten-
Zahlung]]="Rücknahme"),Anordnungstabelle[[#This Row],[Gesamtbetrag]]-Anordnungstabelle[[#This Row],[noch offener
Ratenbetrag]],0)</f>
        <v>0</v>
      </c>
      <c r="AJ180" s="121"/>
      <c r="AK180" s="119">
        <f>IF(Anordnungstabelle[[#This Row],[noch offener
Restbetrag
(wenn keine Ratenzahlung vereinbart)]]&gt;0,Anordnungstabelle[[#This Row],[Gesamtbetrag]]-Anordnungstabelle[[#This Row],[noch offener
Restbetrag
(wenn keine Ratenzahlung vereinbart)]],0)</f>
        <v>0</v>
      </c>
      <c r="AL180" s="68"/>
      <c r="AM180" s="65"/>
      <c r="AN180" s="8"/>
      <c r="AO180" s="5"/>
      <c r="AP180" s="12"/>
      <c r="AQ180" s="7"/>
      <c r="AR180" s="7"/>
      <c r="AS180" s="5"/>
      <c r="AT180" s="129"/>
      <c r="AU180" s="57"/>
      <c r="AV180" s="4"/>
    </row>
    <row r="181" spans="1:48" s="72" customFormat="1" x14ac:dyDescent="0.25">
      <c r="A181" s="14">
        <v>178</v>
      </c>
      <c r="F181" s="131"/>
      <c r="G181" s="2"/>
      <c r="H181" s="2"/>
      <c r="I181" s="78"/>
      <c r="J181" s="3"/>
      <c r="K181" s="114"/>
      <c r="L181" s="3"/>
      <c r="M181" s="114"/>
      <c r="N181" s="3"/>
      <c r="O181" s="114"/>
      <c r="P181" s="3"/>
      <c r="Q181" s="114"/>
      <c r="R181" s="3"/>
      <c r="S181" s="114"/>
      <c r="T181" s="3"/>
      <c r="U181" s="114"/>
      <c r="V181" s="10">
        <f t="shared" si="4"/>
        <v>0</v>
      </c>
      <c r="W181" s="162"/>
      <c r="X181" s="70"/>
      <c r="Y181" s="76"/>
      <c r="Z181" s="70"/>
      <c r="AC181" s="104"/>
      <c r="AD181" s="2"/>
      <c r="AE181" s="2"/>
      <c r="AF181" s="144"/>
      <c r="AG181" s="96"/>
      <c r="AH181" s="116"/>
      <c r="AI181" s="143">
        <f>IF(OR(Anordnungstabelle[[#This Row],[Raten-
Zahlung]]="Ja",Anordnungstabelle[[#This Row],[Raten-
Zahlung]]="Rücknahme"),Anordnungstabelle[[#This Row],[Gesamtbetrag]]-Anordnungstabelle[[#This Row],[noch offener
Ratenbetrag]],0)</f>
        <v>0</v>
      </c>
      <c r="AJ181" s="121"/>
      <c r="AK181" s="119">
        <f>IF(Anordnungstabelle[[#This Row],[noch offener
Restbetrag
(wenn keine Ratenzahlung vereinbart)]]&gt;0,Anordnungstabelle[[#This Row],[Gesamtbetrag]]-Anordnungstabelle[[#This Row],[noch offener
Restbetrag
(wenn keine Ratenzahlung vereinbart)]],0)</f>
        <v>0</v>
      </c>
      <c r="AL181" s="68"/>
      <c r="AM181" s="65"/>
      <c r="AN181" s="8"/>
      <c r="AO181" s="5"/>
      <c r="AP181" s="12"/>
      <c r="AQ181" s="7"/>
      <c r="AR181" s="7"/>
      <c r="AS181" s="5"/>
      <c r="AT181" s="129"/>
      <c r="AU181" s="57"/>
      <c r="AV181" s="4"/>
    </row>
    <row r="182" spans="1:48" s="72" customFormat="1" x14ac:dyDescent="0.25">
      <c r="A182" s="14">
        <v>179</v>
      </c>
      <c r="F182" s="131"/>
      <c r="G182" s="2"/>
      <c r="H182" s="2"/>
      <c r="I182" s="78"/>
      <c r="J182" s="3"/>
      <c r="K182" s="114"/>
      <c r="L182" s="3"/>
      <c r="M182" s="114"/>
      <c r="N182" s="3"/>
      <c r="O182" s="114"/>
      <c r="P182" s="3"/>
      <c r="Q182" s="114"/>
      <c r="R182" s="3"/>
      <c r="S182" s="114"/>
      <c r="T182" s="3"/>
      <c r="U182" s="114"/>
      <c r="V182" s="10">
        <f t="shared" si="4"/>
        <v>0</v>
      </c>
      <c r="W182" s="162"/>
      <c r="X182" s="70"/>
      <c r="Y182" s="76"/>
      <c r="Z182" s="70"/>
      <c r="AC182" s="104"/>
      <c r="AD182" s="2"/>
      <c r="AE182" s="2"/>
      <c r="AF182" s="144"/>
      <c r="AG182" s="96"/>
      <c r="AH182" s="116"/>
      <c r="AI182" s="143">
        <f>IF(OR(Anordnungstabelle[[#This Row],[Raten-
Zahlung]]="Ja",Anordnungstabelle[[#This Row],[Raten-
Zahlung]]="Rücknahme"),Anordnungstabelle[[#This Row],[Gesamtbetrag]]-Anordnungstabelle[[#This Row],[noch offener
Ratenbetrag]],0)</f>
        <v>0</v>
      </c>
      <c r="AJ182" s="121"/>
      <c r="AK182" s="119">
        <f>IF(Anordnungstabelle[[#This Row],[noch offener
Restbetrag
(wenn keine Ratenzahlung vereinbart)]]&gt;0,Anordnungstabelle[[#This Row],[Gesamtbetrag]]-Anordnungstabelle[[#This Row],[noch offener
Restbetrag
(wenn keine Ratenzahlung vereinbart)]],0)</f>
        <v>0</v>
      </c>
      <c r="AL182" s="68"/>
      <c r="AM182" s="65"/>
      <c r="AN182" s="8"/>
      <c r="AO182" s="5"/>
      <c r="AP182" s="12"/>
      <c r="AQ182" s="7"/>
      <c r="AR182" s="7"/>
      <c r="AS182" s="5"/>
      <c r="AT182" s="129"/>
      <c r="AU182" s="57"/>
      <c r="AV182" s="4"/>
    </row>
    <row r="183" spans="1:48" s="72" customFormat="1" x14ac:dyDescent="0.25">
      <c r="A183" s="14">
        <v>180</v>
      </c>
      <c r="F183" s="131"/>
      <c r="G183" s="2"/>
      <c r="H183" s="2"/>
      <c r="I183" s="78"/>
      <c r="J183" s="3"/>
      <c r="K183" s="114"/>
      <c r="L183" s="3"/>
      <c r="M183" s="114"/>
      <c r="N183" s="3"/>
      <c r="O183" s="114"/>
      <c r="P183" s="3"/>
      <c r="Q183" s="114"/>
      <c r="R183" s="3"/>
      <c r="S183" s="114"/>
      <c r="T183" s="3"/>
      <c r="U183" s="114"/>
      <c r="V183" s="10">
        <f t="shared" si="4"/>
        <v>0</v>
      </c>
      <c r="W183" s="162"/>
      <c r="X183" s="70"/>
      <c r="Y183" s="76"/>
      <c r="Z183" s="70"/>
      <c r="AC183" s="104"/>
      <c r="AD183" s="2"/>
      <c r="AE183" s="2"/>
      <c r="AF183" s="144"/>
      <c r="AG183" s="96"/>
      <c r="AH183" s="116"/>
      <c r="AI183" s="143">
        <f>IF(OR(Anordnungstabelle[[#This Row],[Raten-
Zahlung]]="Ja",Anordnungstabelle[[#This Row],[Raten-
Zahlung]]="Rücknahme"),Anordnungstabelle[[#This Row],[Gesamtbetrag]]-Anordnungstabelle[[#This Row],[noch offener
Ratenbetrag]],0)</f>
        <v>0</v>
      </c>
      <c r="AJ183" s="121"/>
      <c r="AK183" s="119">
        <f>IF(Anordnungstabelle[[#This Row],[noch offener
Restbetrag
(wenn keine Ratenzahlung vereinbart)]]&gt;0,Anordnungstabelle[[#This Row],[Gesamtbetrag]]-Anordnungstabelle[[#This Row],[noch offener
Restbetrag
(wenn keine Ratenzahlung vereinbart)]],0)</f>
        <v>0</v>
      </c>
      <c r="AL183" s="68"/>
      <c r="AM183" s="65"/>
      <c r="AN183" s="8"/>
      <c r="AO183" s="5"/>
      <c r="AP183" s="12"/>
      <c r="AQ183" s="7"/>
      <c r="AR183" s="7"/>
      <c r="AS183" s="5"/>
      <c r="AT183" s="129"/>
      <c r="AU183" s="57"/>
      <c r="AV183" s="4"/>
    </row>
    <row r="184" spans="1:48" s="72" customFormat="1" x14ac:dyDescent="0.25">
      <c r="A184" s="14">
        <v>181</v>
      </c>
      <c r="F184" s="131"/>
      <c r="G184" s="2"/>
      <c r="H184" s="2"/>
      <c r="I184" s="78"/>
      <c r="J184" s="3"/>
      <c r="K184" s="114"/>
      <c r="L184" s="3"/>
      <c r="M184" s="114"/>
      <c r="N184" s="3"/>
      <c r="O184" s="114"/>
      <c r="P184" s="3"/>
      <c r="Q184" s="114"/>
      <c r="R184" s="3"/>
      <c r="S184" s="114"/>
      <c r="T184" s="3"/>
      <c r="U184" s="114"/>
      <c r="V184" s="10">
        <f t="shared" si="4"/>
        <v>0</v>
      </c>
      <c r="W184" s="162"/>
      <c r="X184" s="70"/>
      <c r="Y184" s="76"/>
      <c r="Z184" s="70"/>
      <c r="AC184" s="104"/>
      <c r="AD184" s="2"/>
      <c r="AE184" s="2"/>
      <c r="AF184" s="144"/>
      <c r="AG184" s="96"/>
      <c r="AH184" s="116"/>
      <c r="AI184" s="143">
        <f>IF(OR(Anordnungstabelle[[#This Row],[Raten-
Zahlung]]="Ja",Anordnungstabelle[[#This Row],[Raten-
Zahlung]]="Rücknahme"),Anordnungstabelle[[#This Row],[Gesamtbetrag]]-Anordnungstabelle[[#This Row],[noch offener
Ratenbetrag]],0)</f>
        <v>0</v>
      </c>
      <c r="AJ184" s="121"/>
      <c r="AK184" s="119">
        <f>IF(Anordnungstabelle[[#This Row],[noch offener
Restbetrag
(wenn keine Ratenzahlung vereinbart)]]&gt;0,Anordnungstabelle[[#This Row],[Gesamtbetrag]]-Anordnungstabelle[[#This Row],[noch offener
Restbetrag
(wenn keine Ratenzahlung vereinbart)]],0)</f>
        <v>0</v>
      </c>
      <c r="AL184" s="68"/>
      <c r="AM184" s="65"/>
      <c r="AN184" s="8"/>
      <c r="AO184" s="5"/>
      <c r="AP184" s="12"/>
      <c r="AQ184" s="7"/>
      <c r="AR184" s="7"/>
      <c r="AS184" s="5"/>
      <c r="AT184" s="129"/>
      <c r="AU184" s="57"/>
      <c r="AV184" s="4"/>
    </row>
    <row r="185" spans="1:48" s="72" customFormat="1" x14ac:dyDescent="0.25">
      <c r="A185" s="14">
        <v>182</v>
      </c>
      <c r="F185" s="131"/>
      <c r="G185" s="2"/>
      <c r="H185" s="2"/>
      <c r="I185" s="78"/>
      <c r="J185" s="3"/>
      <c r="K185" s="114"/>
      <c r="L185" s="3"/>
      <c r="M185" s="114"/>
      <c r="N185" s="3"/>
      <c r="O185" s="114"/>
      <c r="P185" s="3"/>
      <c r="Q185" s="114"/>
      <c r="R185" s="3"/>
      <c r="S185" s="114"/>
      <c r="T185" s="3"/>
      <c r="U185" s="114"/>
      <c r="V185" s="10">
        <f t="shared" si="4"/>
        <v>0</v>
      </c>
      <c r="W185" s="162"/>
      <c r="X185" s="70"/>
      <c r="Y185" s="76"/>
      <c r="Z185" s="70"/>
      <c r="AC185" s="104"/>
      <c r="AD185" s="2"/>
      <c r="AE185" s="2"/>
      <c r="AF185" s="144"/>
      <c r="AG185" s="96"/>
      <c r="AH185" s="116"/>
      <c r="AI185" s="143">
        <f>IF(OR(Anordnungstabelle[[#This Row],[Raten-
Zahlung]]="Ja",Anordnungstabelle[[#This Row],[Raten-
Zahlung]]="Rücknahme"),Anordnungstabelle[[#This Row],[Gesamtbetrag]]-Anordnungstabelle[[#This Row],[noch offener
Ratenbetrag]],0)</f>
        <v>0</v>
      </c>
      <c r="AJ185" s="121"/>
      <c r="AK185" s="119">
        <f>IF(Anordnungstabelle[[#This Row],[noch offener
Restbetrag
(wenn keine Ratenzahlung vereinbart)]]&gt;0,Anordnungstabelle[[#This Row],[Gesamtbetrag]]-Anordnungstabelle[[#This Row],[noch offener
Restbetrag
(wenn keine Ratenzahlung vereinbart)]],0)</f>
        <v>0</v>
      </c>
      <c r="AL185" s="68"/>
      <c r="AM185" s="65"/>
      <c r="AN185" s="8"/>
      <c r="AO185" s="5"/>
      <c r="AP185" s="12"/>
      <c r="AQ185" s="7"/>
      <c r="AR185" s="7"/>
      <c r="AS185" s="5"/>
      <c r="AT185" s="129"/>
      <c r="AU185" s="57"/>
      <c r="AV185" s="4"/>
    </row>
    <row r="186" spans="1:48" s="72" customFormat="1" x14ac:dyDescent="0.25">
      <c r="A186" s="14">
        <v>183</v>
      </c>
      <c r="F186" s="131"/>
      <c r="G186" s="2"/>
      <c r="H186" s="2"/>
      <c r="I186" s="78"/>
      <c r="J186" s="3"/>
      <c r="K186" s="114"/>
      <c r="L186" s="3"/>
      <c r="M186" s="114"/>
      <c r="N186" s="3"/>
      <c r="O186" s="114"/>
      <c r="P186" s="3"/>
      <c r="Q186" s="114"/>
      <c r="R186" s="3"/>
      <c r="S186" s="114"/>
      <c r="T186" s="3"/>
      <c r="U186" s="114"/>
      <c r="V186" s="10">
        <f t="shared" si="4"/>
        <v>0</v>
      </c>
      <c r="W186" s="162"/>
      <c r="X186" s="70"/>
      <c r="Y186" s="76"/>
      <c r="Z186" s="70"/>
      <c r="AC186" s="104"/>
      <c r="AD186" s="2"/>
      <c r="AE186" s="2"/>
      <c r="AF186" s="144"/>
      <c r="AG186" s="96"/>
      <c r="AH186" s="116"/>
      <c r="AI186" s="143">
        <f>IF(OR(Anordnungstabelle[[#This Row],[Raten-
Zahlung]]="Ja",Anordnungstabelle[[#This Row],[Raten-
Zahlung]]="Rücknahme"),Anordnungstabelle[[#This Row],[Gesamtbetrag]]-Anordnungstabelle[[#This Row],[noch offener
Ratenbetrag]],0)</f>
        <v>0</v>
      </c>
      <c r="AJ186" s="121"/>
      <c r="AK186" s="119">
        <f>IF(Anordnungstabelle[[#This Row],[noch offener
Restbetrag
(wenn keine Ratenzahlung vereinbart)]]&gt;0,Anordnungstabelle[[#This Row],[Gesamtbetrag]]-Anordnungstabelle[[#This Row],[noch offener
Restbetrag
(wenn keine Ratenzahlung vereinbart)]],0)</f>
        <v>0</v>
      </c>
      <c r="AL186" s="68"/>
      <c r="AM186" s="65"/>
      <c r="AN186" s="8"/>
      <c r="AO186" s="5"/>
      <c r="AP186" s="12"/>
      <c r="AQ186" s="7"/>
      <c r="AR186" s="7"/>
      <c r="AS186" s="5"/>
      <c r="AT186" s="129"/>
      <c r="AU186" s="57"/>
      <c r="AV186" s="4"/>
    </row>
    <row r="187" spans="1:48" s="72" customFormat="1" x14ac:dyDescent="0.25">
      <c r="A187" s="14">
        <v>184</v>
      </c>
      <c r="F187" s="131"/>
      <c r="G187" s="2"/>
      <c r="H187" s="2"/>
      <c r="I187" s="78"/>
      <c r="J187" s="3"/>
      <c r="K187" s="114"/>
      <c r="L187" s="3"/>
      <c r="M187" s="114"/>
      <c r="N187" s="3"/>
      <c r="O187" s="114"/>
      <c r="P187" s="3"/>
      <c r="Q187" s="114"/>
      <c r="R187" s="3"/>
      <c r="S187" s="114"/>
      <c r="T187" s="3"/>
      <c r="U187" s="114"/>
      <c r="V187" s="10">
        <f t="shared" si="4"/>
        <v>0</v>
      </c>
      <c r="W187" s="162"/>
      <c r="X187" s="70"/>
      <c r="Y187" s="76"/>
      <c r="Z187" s="70"/>
      <c r="AC187" s="104"/>
      <c r="AD187" s="2"/>
      <c r="AE187" s="2"/>
      <c r="AF187" s="144"/>
      <c r="AG187" s="96"/>
      <c r="AH187" s="116"/>
      <c r="AI187" s="143">
        <f>IF(OR(Anordnungstabelle[[#This Row],[Raten-
Zahlung]]="Ja",Anordnungstabelle[[#This Row],[Raten-
Zahlung]]="Rücknahme"),Anordnungstabelle[[#This Row],[Gesamtbetrag]]-Anordnungstabelle[[#This Row],[noch offener
Ratenbetrag]],0)</f>
        <v>0</v>
      </c>
      <c r="AJ187" s="121"/>
      <c r="AK187" s="119">
        <f>IF(Anordnungstabelle[[#This Row],[noch offener
Restbetrag
(wenn keine Ratenzahlung vereinbart)]]&gt;0,Anordnungstabelle[[#This Row],[Gesamtbetrag]]-Anordnungstabelle[[#This Row],[noch offener
Restbetrag
(wenn keine Ratenzahlung vereinbart)]],0)</f>
        <v>0</v>
      </c>
      <c r="AL187" s="68"/>
      <c r="AM187" s="65"/>
      <c r="AN187" s="8"/>
      <c r="AO187" s="5"/>
      <c r="AP187" s="12"/>
      <c r="AQ187" s="7"/>
      <c r="AR187" s="7"/>
      <c r="AS187" s="5"/>
      <c r="AT187" s="129"/>
      <c r="AU187" s="57"/>
      <c r="AV187" s="4"/>
    </row>
    <row r="188" spans="1:48" s="72" customFormat="1" x14ac:dyDescent="0.25">
      <c r="A188" s="14">
        <v>185</v>
      </c>
      <c r="F188" s="131"/>
      <c r="G188" s="2"/>
      <c r="H188" s="2"/>
      <c r="I188" s="78"/>
      <c r="J188" s="3"/>
      <c r="K188" s="114"/>
      <c r="L188" s="3"/>
      <c r="M188" s="114"/>
      <c r="N188" s="3"/>
      <c r="O188" s="114"/>
      <c r="P188" s="3"/>
      <c r="Q188" s="114"/>
      <c r="R188" s="3"/>
      <c r="S188" s="114"/>
      <c r="T188" s="3"/>
      <c r="U188" s="114"/>
      <c r="V188" s="10">
        <f t="shared" si="4"/>
        <v>0</v>
      </c>
      <c r="W188" s="162"/>
      <c r="X188" s="70"/>
      <c r="Y188" s="76"/>
      <c r="Z188" s="70"/>
      <c r="AC188" s="104"/>
      <c r="AD188" s="2"/>
      <c r="AE188" s="2"/>
      <c r="AF188" s="144"/>
      <c r="AG188" s="96"/>
      <c r="AH188" s="116"/>
      <c r="AI188" s="143">
        <f>IF(OR(Anordnungstabelle[[#This Row],[Raten-
Zahlung]]="Ja",Anordnungstabelle[[#This Row],[Raten-
Zahlung]]="Rücknahme"),Anordnungstabelle[[#This Row],[Gesamtbetrag]]-Anordnungstabelle[[#This Row],[noch offener
Ratenbetrag]],0)</f>
        <v>0</v>
      </c>
      <c r="AJ188" s="121"/>
      <c r="AK188" s="119">
        <f>IF(Anordnungstabelle[[#This Row],[noch offener
Restbetrag
(wenn keine Ratenzahlung vereinbart)]]&gt;0,Anordnungstabelle[[#This Row],[Gesamtbetrag]]-Anordnungstabelle[[#This Row],[noch offener
Restbetrag
(wenn keine Ratenzahlung vereinbart)]],0)</f>
        <v>0</v>
      </c>
      <c r="AL188" s="68"/>
      <c r="AM188" s="65"/>
      <c r="AN188" s="8"/>
      <c r="AO188" s="5"/>
      <c r="AP188" s="12"/>
      <c r="AQ188" s="7"/>
      <c r="AR188" s="7"/>
      <c r="AS188" s="5"/>
      <c r="AT188" s="129"/>
      <c r="AU188" s="57"/>
      <c r="AV188" s="4"/>
    </row>
    <row r="189" spans="1:48" s="72" customFormat="1" x14ac:dyDescent="0.25">
      <c r="A189" s="14">
        <v>186</v>
      </c>
      <c r="F189" s="131"/>
      <c r="G189" s="2"/>
      <c r="H189" s="2"/>
      <c r="I189" s="78"/>
      <c r="J189" s="3"/>
      <c r="K189" s="114"/>
      <c r="L189" s="3"/>
      <c r="M189" s="114"/>
      <c r="N189" s="3"/>
      <c r="O189" s="114"/>
      <c r="P189" s="3"/>
      <c r="Q189" s="114"/>
      <c r="R189" s="3"/>
      <c r="S189" s="114"/>
      <c r="T189" s="3"/>
      <c r="U189" s="114"/>
      <c r="V189" s="10">
        <f t="shared" si="4"/>
        <v>0</v>
      </c>
      <c r="W189" s="162"/>
      <c r="X189" s="70"/>
      <c r="Y189" s="76"/>
      <c r="Z189" s="70"/>
      <c r="AC189" s="104"/>
      <c r="AD189" s="2"/>
      <c r="AE189" s="2"/>
      <c r="AF189" s="144"/>
      <c r="AG189" s="96"/>
      <c r="AH189" s="116"/>
      <c r="AI189" s="143">
        <f>IF(OR(Anordnungstabelle[[#This Row],[Raten-
Zahlung]]="Ja",Anordnungstabelle[[#This Row],[Raten-
Zahlung]]="Rücknahme"),Anordnungstabelle[[#This Row],[Gesamtbetrag]]-Anordnungstabelle[[#This Row],[noch offener
Ratenbetrag]],0)</f>
        <v>0</v>
      </c>
      <c r="AJ189" s="121"/>
      <c r="AK189" s="119">
        <f>IF(Anordnungstabelle[[#This Row],[noch offener
Restbetrag
(wenn keine Ratenzahlung vereinbart)]]&gt;0,Anordnungstabelle[[#This Row],[Gesamtbetrag]]-Anordnungstabelle[[#This Row],[noch offener
Restbetrag
(wenn keine Ratenzahlung vereinbart)]],0)</f>
        <v>0</v>
      </c>
      <c r="AL189" s="68"/>
      <c r="AM189" s="65"/>
      <c r="AN189" s="8"/>
      <c r="AO189" s="5"/>
      <c r="AP189" s="12"/>
      <c r="AQ189" s="7"/>
      <c r="AR189" s="7"/>
      <c r="AS189" s="5"/>
      <c r="AT189" s="129"/>
      <c r="AU189" s="57"/>
      <c r="AV189" s="4"/>
    </row>
    <row r="190" spans="1:48" s="72" customFormat="1" x14ac:dyDescent="0.25">
      <c r="A190" s="14">
        <v>187</v>
      </c>
      <c r="F190" s="131"/>
      <c r="G190" s="2"/>
      <c r="H190" s="2"/>
      <c r="I190" s="78"/>
      <c r="J190" s="3"/>
      <c r="K190" s="114"/>
      <c r="L190" s="3"/>
      <c r="M190" s="114"/>
      <c r="N190" s="3"/>
      <c r="O190" s="114"/>
      <c r="P190" s="3"/>
      <c r="Q190" s="114"/>
      <c r="R190" s="3"/>
      <c r="S190" s="114"/>
      <c r="T190" s="3"/>
      <c r="U190" s="114"/>
      <c r="V190" s="10">
        <f t="shared" si="4"/>
        <v>0</v>
      </c>
      <c r="W190" s="162"/>
      <c r="X190" s="70"/>
      <c r="Y190" s="76"/>
      <c r="Z190" s="70"/>
      <c r="AC190" s="104"/>
      <c r="AD190" s="2"/>
      <c r="AE190" s="2"/>
      <c r="AF190" s="144"/>
      <c r="AG190" s="96"/>
      <c r="AH190" s="116"/>
      <c r="AI190" s="143">
        <f>IF(OR(Anordnungstabelle[[#This Row],[Raten-
Zahlung]]="Ja",Anordnungstabelle[[#This Row],[Raten-
Zahlung]]="Rücknahme"),Anordnungstabelle[[#This Row],[Gesamtbetrag]]-Anordnungstabelle[[#This Row],[noch offener
Ratenbetrag]],0)</f>
        <v>0</v>
      </c>
      <c r="AJ190" s="121"/>
      <c r="AK190" s="119">
        <f>IF(Anordnungstabelle[[#This Row],[noch offener
Restbetrag
(wenn keine Ratenzahlung vereinbart)]]&gt;0,Anordnungstabelle[[#This Row],[Gesamtbetrag]]-Anordnungstabelle[[#This Row],[noch offener
Restbetrag
(wenn keine Ratenzahlung vereinbart)]],0)</f>
        <v>0</v>
      </c>
      <c r="AL190" s="68"/>
      <c r="AM190" s="65"/>
      <c r="AN190" s="8"/>
      <c r="AO190" s="5"/>
      <c r="AP190" s="12"/>
      <c r="AQ190" s="7"/>
      <c r="AR190" s="7"/>
      <c r="AS190" s="5"/>
      <c r="AT190" s="129"/>
      <c r="AU190" s="57"/>
      <c r="AV190" s="4"/>
    </row>
    <row r="191" spans="1:48" s="72" customFormat="1" x14ac:dyDescent="0.25">
      <c r="A191" s="14">
        <v>188</v>
      </c>
      <c r="F191" s="131"/>
      <c r="G191" s="2"/>
      <c r="H191" s="2"/>
      <c r="I191" s="78"/>
      <c r="J191" s="3"/>
      <c r="K191" s="114"/>
      <c r="L191" s="3"/>
      <c r="M191" s="114"/>
      <c r="N191" s="3"/>
      <c r="O191" s="114"/>
      <c r="P191" s="3"/>
      <c r="Q191" s="114"/>
      <c r="R191" s="3"/>
      <c r="S191" s="114"/>
      <c r="T191" s="3"/>
      <c r="U191" s="114"/>
      <c r="V191" s="10">
        <f t="shared" si="4"/>
        <v>0</v>
      </c>
      <c r="W191" s="162"/>
      <c r="X191" s="70"/>
      <c r="Y191" s="76"/>
      <c r="Z191" s="70"/>
      <c r="AC191" s="104"/>
      <c r="AD191" s="2"/>
      <c r="AE191" s="2"/>
      <c r="AF191" s="144"/>
      <c r="AG191" s="96"/>
      <c r="AH191" s="116"/>
      <c r="AI191" s="143">
        <f>IF(OR(Anordnungstabelle[[#This Row],[Raten-
Zahlung]]="Ja",Anordnungstabelle[[#This Row],[Raten-
Zahlung]]="Rücknahme"),Anordnungstabelle[[#This Row],[Gesamtbetrag]]-Anordnungstabelle[[#This Row],[noch offener
Ratenbetrag]],0)</f>
        <v>0</v>
      </c>
      <c r="AJ191" s="121"/>
      <c r="AK191" s="119">
        <f>IF(Anordnungstabelle[[#This Row],[noch offener
Restbetrag
(wenn keine Ratenzahlung vereinbart)]]&gt;0,Anordnungstabelle[[#This Row],[Gesamtbetrag]]-Anordnungstabelle[[#This Row],[noch offener
Restbetrag
(wenn keine Ratenzahlung vereinbart)]],0)</f>
        <v>0</v>
      </c>
      <c r="AL191" s="68"/>
      <c r="AM191" s="65"/>
      <c r="AN191" s="8"/>
      <c r="AO191" s="5"/>
      <c r="AP191" s="12"/>
      <c r="AQ191" s="7"/>
      <c r="AR191" s="7"/>
      <c r="AS191" s="5"/>
      <c r="AT191" s="129"/>
      <c r="AU191" s="57"/>
      <c r="AV191" s="4"/>
    </row>
    <row r="192" spans="1:48" s="72" customFormat="1" x14ac:dyDescent="0.25">
      <c r="A192" s="14">
        <v>189</v>
      </c>
      <c r="F192" s="131"/>
      <c r="G192" s="2"/>
      <c r="H192" s="2"/>
      <c r="I192" s="78"/>
      <c r="J192" s="3"/>
      <c r="K192" s="114"/>
      <c r="L192" s="3"/>
      <c r="M192" s="114"/>
      <c r="N192" s="3"/>
      <c r="O192" s="114"/>
      <c r="P192" s="3"/>
      <c r="Q192" s="114"/>
      <c r="R192" s="3"/>
      <c r="S192" s="114"/>
      <c r="T192" s="3"/>
      <c r="U192" s="114"/>
      <c r="V192" s="10">
        <f t="shared" si="4"/>
        <v>0</v>
      </c>
      <c r="W192" s="162"/>
      <c r="X192" s="70"/>
      <c r="Y192" s="76"/>
      <c r="Z192" s="70"/>
      <c r="AC192" s="104"/>
      <c r="AD192" s="2"/>
      <c r="AE192" s="2"/>
      <c r="AF192" s="144"/>
      <c r="AG192" s="96"/>
      <c r="AH192" s="116"/>
      <c r="AI192" s="143">
        <f>IF(OR(Anordnungstabelle[[#This Row],[Raten-
Zahlung]]="Ja",Anordnungstabelle[[#This Row],[Raten-
Zahlung]]="Rücknahme"),Anordnungstabelle[[#This Row],[Gesamtbetrag]]-Anordnungstabelle[[#This Row],[noch offener
Ratenbetrag]],0)</f>
        <v>0</v>
      </c>
      <c r="AJ192" s="121"/>
      <c r="AK192" s="119">
        <f>IF(Anordnungstabelle[[#This Row],[noch offener
Restbetrag
(wenn keine Ratenzahlung vereinbart)]]&gt;0,Anordnungstabelle[[#This Row],[Gesamtbetrag]]-Anordnungstabelle[[#This Row],[noch offener
Restbetrag
(wenn keine Ratenzahlung vereinbart)]],0)</f>
        <v>0</v>
      </c>
      <c r="AL192" s="68"/>
      <c r="AM192" s="65"/>
      <c r="AN192" s="8"/>
      <c r="AO192" s="5"/>
      <c r="AP192" s="12"/>
      <c r="AQ192" s="7"/>
      <c r="AR192" s="7"/>
      <c r="AS192" s="5"/>
      <c r="AT192" s="129"/>
      <c r="AU192" s="57"/>
      <c r="AV192" s="4"/>
    </row>
    <row r="193" spans="1:48" s="72" customFormat="1" x14ac:dyDescent="0.25">
      <c r="A193" s="14">
        <v>190</v>
      </c>
      <c r="F193" s="131"/>
      <c r="G193" s="2"/>
      <c r="H193" s="2"/>
      <c r="I193" s="78"/>
      <c r="J193" s="3"/>
      <c r="K193" s="114"/>
      <c r="L193" s="3"/>
      <c r="M193" s="114"/>
      <c r="N193" s="3"/>
      <c r="O193" s="114"/>
      <c r="P193" s="3"/>
      <c r="Q193" s="114"/>
      <c r="R193" s="3"/>
      <c r="S193" s="114"/>
      <c r="T193" s="3"/>
      <c r="U193" s="114"/>
      <c r="V193" s="10">
        <f t="shared" si="4"/>
        <v>0</v>
      </c>
      <c r="W193" s="162"/>
      <c r="X193" s="70"/>
      <c r="Y193" s="76"/>
      <c r="Z193" s="70"/>
      <c r="AC193" s="104"/>
      <c r="AD193" s="2"/>
      <c r="AE193" s="2"/>
      <c r="AF193" s="144"/>
      <c r="AG193" s="96"/>
      <c r="AH193" s="116"/>
      <c r="AI193" s="143">
        <f>IF(OR(Anordnungstabelle[[#This Row],[Raten-
Zahlung]]="Ja",Anordnungstabelle[[#This Row],[Raten-
Zahlung]]="Rücknahme"),Anordnungstabelle[[#This Row],[Gesamtbetrag]]-Anordnungstabelle[[#This Row],[noch offener
Ratenbetrag]],0)</f>
        <v>0</v>
      </c>
      <c r="AJ193" s="121"/>
      <c r="AK193" s="119">
        <f>IF(Anordnungstabelle[[#This Row],[noch offener
Restbetrag
(wenn keine Ratenzahlung vereinbart)]]&gt;0,Anordnungstabelle[[#This Row],[Gesamtbetrag]]-Anordnungstabelle[[#This Row],[noch offener
Restbetrag
(wenn keine Ratenzahlung vereinbart)]],0)</f>
        <v>0</v>
      </c>
      <c r="AL193" s="68"/>
      <c r="AM193" s="65"/>
      <c r="AN193" s="8"/>
      <c r="AO193" s="5"/>
      <c r="AP193" s="12"/>
      <c r="AQ193" s="7"/>
      <c r="AR193" s="7"/>
      <c r="AS193" s="5"/>
      <c r="AT193" s="129"/>
      <c r="AU193" s="57"/>
      <c r="AV193" s="4"/>
    </row>
    <row r="194" spans="1:48" s="72" customFormat="1" x14ac:dyDescent="0.25">
      <c r="A194" s="14">
        <v>191</v>
      </c>
      <c r="F194" s="131"/>
      <c r="G194" s="2"/>
      <c r="H194" s="2"/>
      <c r="I194" s="78"/>
      <c r="J194" s="3"/>
      <c r="K194" s="114"/>
      <c r="L194" s="3"/>
      <c r="M194" s="114"/>
      <c r="N194" s="3"/>
      <c r="O194" s="114"/>
      <c r="P194" s="3"/>
      <c r="Q194" s="114"/>
      <c r="R194" s="3"/>
      <c r="S194" s="114"/>
      <c r="T194" s="3"/>
      <c r="U194" s="114"/>
      <c r="V194" s="10">
        <f t="shared" si="4"/>
        <v>0</v>
      </c>
      <c r="W194" s="162"/>
      <c r="X194" s="70"/>
      <c r="Y194" s="76"/>
      <c r="Z194" s="70"/>
      <c r="AC194" s="104"/>
      <c r="AD194" s="2"/>
      <c r="AE194" s="2"/>
      <c r="AF194" s="144"/>
      <c r="AG194" s="96"/>
      <c r="AH194" s="116"/>
      <c r="AI194" s="143">
        <f>IF(OR(Anordnungstabelle[[#This Row],[Raten-
Zahlung]]="Ja",Anordnungstabelle[[#This Row],[Raten-
Zahlung]]="Rücknahme"),Anordnungstabelle[[#This Row],[Gesamtbetrag]]-Anordnungstabelle[[#This Row],[noch offener
Ratenbetrag]],0)</f>
        <v>0</v>
      </c>
      <c r="AJ194" s="121"/>
      <c r="AK194" s="119">
        <f>IF(Anordnungstabelle[[#This Row],[noch offener
Restbetrag
(wenn keine Ratenzahlung vereinbart)]]&gt;0,Anordnungstabelle[[#This Row],[Gesamtbetrag]]-Anordnungstabelle[[#This Row],[noch offener
Restbetrag
(wenn keine Ratenzahlung vereinbart)]],0)</f>
        <v>0</v>
      </c>
      <c r="AL194" s="68"/>
      <c r="AM194" s="65"/>
      <c r="AN194" s="8"/>
      <c r="AO194" s="5"/>
      <c r="AP194" s="12"/>
      <c r="AQ194" s="7"/>
      <c r="AR194" s="7"/>
      <c r="AS194" s="5"/>
      <c r="AT194" s="129"/>
      <c r="AU194" s="57"/>
      <c r="AV194" s="4"/>
    </row>
    <row r="195" spans="1:48" s="72" customFormat="1" x14ac:dyDescent="0.25">
      <c r="A195" s="14">
        <v>192</v>
      </c>
      <c r="F195" s="131"/>
      <c r="G195" s="2"/>
      <c r="H195" s="2"/>
      <c r="I195" s="78"/>
      <c r="J195" s="3"/>
      <c r="K195" s="114"/>
      <c r="L195" s="3"/>
      <c r="M195" s="114"/>
      <c r="N195" s="3"/>
      <c r="O195" s="114"/>
      <c r="P195" s="3"/>
      <c r="Q195" s="114"/>
      <c r="R195" s="3"/>
      <c r="S195" s="114"/>
      <c r="T195" s="3"/>
      <c r="U195" s="114"/>
      <c r="V195" s="10">
        <f t="shared" si="4"/>
        <v>0</v>
      </c>
      <c r="W195" s="162"/>
      <c r="X195" s="70"/>
      <c r="Y195" s="76"/>
      <c r="Z195" s="70"/>
      <c r="AC195" s="104"/>
      <c r="AD195" s="2"/>
      <c r="AE195" s="2"/>
      <c r="AF195" s="144"/>
      <c r="AG195" s="96"/>
      <c r="AH195" s="116"/>
      <c r="AI195" s="143">
        <f>IF(OR(Anordnungstabelle[[#This Row],[Raten-
Zahlung]]="Ja",Anordnungstabelle[[#This Row],[Raten-
Zahlung]]="Rücknahme"),Anordnungstabelle[[#This Row],[Gesamtbetrag]]-Anordnungstabelle[[#This Row],[noch offener
Ratenbetrag]],0)</f>
        <v>0</v>
      </c>
      <c r="AJ195" s="121"/>
      <c r="AK195" s="119">
        <f>IF(Anordnungstabelle[[#This Row],[noch offener
Restbetrag
(wenn keine Ratenzahlung vereinbart)]]&gt;0,Anordnungstabelle[[#This Row],[Gesamtbetrag]]-Anordnungstabelle[[#This Row],[noch offener
Restbetrag
(wenn keine Ratenzahlung vereinbart)]],0)</f>
        <v>0</v>
      </c>
      <c r="AL195" s="68"/>
      <c r="AM195" s="65"/>
      <c r="AN195" s="8"/>
      <c r="AO195" s="5"/>
      <c r="AP195" s="12"/>
      <c r="AQ195" s="7"/>
      <c r="AR195" s="7"/>
      <c r="AS195" s="5"/>
      <c r="AT195" s="129"/>
      <c r="AU195" s="57"/>
      <c r="AV195" s="4"/>
    </row>
    <row r="196" spans="1:48" s="72" customFormat="1" x14ac:dyDescent="0.25">
      <c r="A196" s="14">
        <v>193</v>
      </c>
      <c r="F196" s="131"/>
      <c r="G196" s="2"/>
      <c r="H196" s="2"/>
      <c r="I196" s="78"/>
      <c r="J196" s="3"/>
      <c r="K196" s="114"/>
      <c r="L196" s="3"/>
      <c r="M196" s="114"/>
      <c r="N196" s="3"/>
      <c r="O196" s="114"/>
      <c r="P196" s="3"/>
      <c r="Q196" s="114"/>
      <c r="R196" s="3"/>
      <c r="S196" s="114"/>
      <c r="T196" s="3"/>
      <c r="U196" s="114"/>
      <c r="V196" s="10">
        <f t="shared" si="4"/>
        <v>0</v>
      </c>
      <c r="W196" s="162"/>
      <c r="X196" s="70"/>
      <c r="Y196" s="76"/>
      <c r="Z196" s="70"/>
      <c r="AC196" s="104"/>
      <c r="AD196" s="2"/>
      <c r="AE196" s="2"/>
      <c r="AF196" s="144"/>
      <c r="AG196" s="96"/>
      <c r="AH196" s="116"/>
      <c r="AI196" s="143">
        <f>IF(OR(Anordnungstabelle[[#This Row],[Raten-
Zahlung]]="Ja",Anordnungstabelle[[#This Row],[Raten-
Zahlung]]="Rücknahme"),Anordnungstabelle[[#This Row],[Gesamtbetrag]]-Anordnungstabelle[[#This Row],[noch offener
Ratenbetrag]],0)</f>
        <v>0</v>
      </c>
      <c r="AJ196" s="121"/>
      <c r="AK196" s="119">
        <f>IF(Anordnungstabelle[[#This Row],[noch offener
Restbetrag
(wenn keine Ratenzahlung vereinbart)]]&gt;0,Anordnungstabelle[[#This Row],[Gesamtbetrag]]-Anordnungstabelle[[#This Row],[noch offener
Restbetrag
(wenn keine Ratenzahlung vereinbart)]],0)</f>
        <v>0</v>
      </c>
      <c r="AL196" s="68"/>
      <c r="AM196" s="65"/>
      <c r="AN196" s="8"/>
      <c r="AO196" s="5"/>
      <c r="AP196" s="12"/>
      <c r="AQ196" s="7"/>
      <c r="AR196" s="7"/>
      <c r="AS196" s="5"/>
      <c r="AT196" s="129"/>
      <c r="AU196" s="57"/>
      <c r="AV196" s="4"/>
    </row>
    <row r="197" spans="1:48" s="72" customFormat="1" x14ac:dyDescent="0.25">
      <c r="A197" s="14">
        <v>194</v>
      </c>
      <c r="F197" s="131"/>
      <c r="G197" s="2"/>
      <c r="H197" s="2"/>
      <c r="I197" s="78"/>
      <c r="J197" s="3"/>
      <c r="K197" s="114"/>
      <c r="L197" s="3"/>
      <c r="M197" s="114"/>
      <c r="N197" s="3"/>
      <c r="O197" s="114"/>
      <c r="P197" s="3"/>
      <c r="Q197" s="114"/>
      <c r="R197" s="3"/>
      <c r="S197" s="114"/>
      <c r="T197" s="3"/>
      <c r="U197" s="114"/>
      <c r="V197" s="10">
        <f t="shared" si="4"/>
        <v>0</v>
      </c>
      <c r="W197" s="162"/>
      <c r="X197" s="70"/>
      <c r="Y197" s="76"/>
      <c r="Z197" s="70"/>
      <c r="AC197" s="104"/>
      <c r="AD197" s="2"/>
      <c r="AE197" s="2"/>
      <c r="AF197" s="144"/>
      <c r="AG197" s="96"/>
      <c r="AH197" s="116"/>
      <c r="AI197" s="143">
        <f>IF(OR(Anordnungstabelle[[#This Row],[Raten-
Zahlung]]="Ja",Anordnungstabelle[[#This Row],[Raten-
Zahlung]]="Rücknahme"),Anordnungstabelle[[#This Row],[Gesamtbetrag]]-Anordnungstabelle[[#This Row],[noch offener
Ratenbetrag]],0)</f>
        <v>0</v>
      </c>
      <c r="AJ197" s="121"/>
      <c r="AK197" s="119">
        <f>IF(Anordnungstabelle[[#This Row],[noch offener
Restbetrag
(wenn keine Ratenzahlung vereinbart)]]&gt;0,Anordnungstabelle[[#This Row],[Gesamtbetrag]]-Anordnungstabelle[[#This Row],[noch offener
Restbetrag
(wenn keine Ratenzahlung vereinbart)]],0)</f>
        <v>0</v>
      </c>
      <c r="AL197" s="68"/>
      <c r="AM197" s="65"/>
      <c r="AN197" s="8"/>
      <c r="AO197" s="5"/>
      <c r="AP197" s="12"/>
      <c r="AQ197" s="7"/>
      <c r="AR197" s="7"/>
      <c r="AS197" s="5"/>
      <c r="AT197" s="129"/>
      <c r="AU197" s="57"/>
      <c r="AV197" s="4"/>
    </row>
    <row r="198" spans="1:48" s="72" customFormat="1" x14ac:dyDescent="0.25">
      <c r="A198" s="14">
        <v>195</v>
      </c>
      <c r="F198" s="131"/>
      <c r="G198" s="2"/>
      <c r="H198" s="2"/>
      <c r="I198" s="78"/>
      <c r="J198" s="3"/>
      <c r="K198" s="114"/>
      <c r="L198" s="3"/>
      <c r="M198" s="114"/>
      <c r="N198" s="3"/>
      <c r="O198" s="114"/>
      <c r="P198" s="3"/>
      <c r="Q198" s="114"/>
      <c r="R198" s="3"/>
      <c r="S198" s="114"/>
      <c r="T198" s="3"/>
      <c r="U198" s="114"/>
      <c r="V198" s="10">
        <f t="shared" si="4"/>
        <v>0</v>
      </c>
      <c r="W198" s="162"/>
      <c r="X198" s="70"/>
      <c r="Y198" s="76"/>
      <c r="Z198" s="70"/>
      <c r="AC198" s="104"/>
      <c r="AD198" s="2"/>
      <c r="AE198" s="2"/>
      <c r="AF198" s="144"/>
      <c r="AG198" s="96"/>
      <c r="AH198" s="116"/>
      <c r="AI198" s="143">
        <f>IF(OR(Anordnungstabelle[[#This Row],[Raten-
Zahlung]]="Ja",Anordnungstabelle[[#This Row],[Raten-
Zahlung]]="Rücknahme"),Anordnungstabelle[[#This Row],[Gesamtbetrag]]-Anordnungstabelle[[#This Row],[noch offener
Ratenbetrag]],0)</f>
        <v>0</v>
      </c>
      <c r="AJ198" s="121"/>
      <c r="AK198" s="119">
        <f>IF(Anordnungstabelle[[#This Row],[noch offener
Restbetrag
(wenn keine Ratenzahlung vereinbart)]]&gt;0,Anordnungstabelle[[#This Row],[Gesamtbetrag]]-Anordnungstabelle[[#This Row],[noch offener
Restbetrag
(wenn keine Ratenzahlung vereinbart)]],0)</f>
        <v>0</v>
      </c>
      <c r="AL198" s="68"/>
      <c r="AM198" s="65"/>
      <c r="AN198" s="8"/>
      <c r="AO198" s="5"/>
      <c r="AP198" s="12"/>
      <c r="AQ198" s="7"/>
      <c r="AR198" s="7"/>
      <c r="AS198" s="5"/>
      <c r="AT198" s="129"/>
      <c r="AU198" s="57"/>
      <c r="AV198" s="4"/>
    </row>
    <row r="199" spans="1:48" s="72" customFormat="1" x14ac:dyDescent="0.25">
      <c r="A199" s="14">
        <v>196</v>
      </c>
      <c r="F199" s="131"/>
      <c r="G199" s="2"/>
      <c r="H199" s="2"/>
      <c r="I199" s="78"/>
      <c r="J199" s="3"/>
      <c r="K199" s="114"/>
      <c r="L199" s="3"/>
      <c r="M199" s="114"/>
      <c r="N199" s="3"/>
      <c r="O199" s="114"/>
      <c r="P199" s="3"/>
      <c r="Q199" s="114"/>
      <c r="R199" s="3"/>
      <c r="S199" s="114"/>
      <c r="T199" s="3"/>
      <c r="U199" s="114"/>
      <c r="V199" s="10">
        <f t="shared" si="4"/>
        <v>0</v>
      </c>
      <c r="W199" s="162"/>
      <c r="X199" s="70"/>
      <c r="Y199" s="76"/>
      <c r="Z199" s="70"/>
      <c r="AC199" s="104"/>
      <c r="AD199" s="2"/>
      <c r="AE199" s="2"/>
      <c r="AF199" s="144"/>
      <c r="AG199" s="96"/>
      <c r="AH199" s="116"/>
      <c r="AI199" s="143">
        <f>IF(OR(Anordnungstabelle[[#This Row],[Raten-
Zahlung]]="Ja",Anordnungstabelle[[#This Row],[Raten-
Zahlung]]="Rücknahme"),Anordnungstabelle[[#This Row],[Gesamtbetrag]]-Anordnungstabelle[[#This Row],[noch offener
Ratenbetrag]],0)</f>
        <v>0</v>
      </c>
      <c r="AJ199" s="121"/>
      <c r="AK199" s="119">
        <f>IF(Anordnungstabelle[[#This Row],[noch offener
Restbetrag
(wenn keine Ratenzahlung vereinbart)]]&gt;0,Anordnungstabelle[[#This Row],[Gesamtbetrag]]-Anordnungstabelle[[#This Row],[noch offener
Restbetrag
(wenn keine Ratenzahlung vereinbart)]],0)</f>
        <v>0</v>
      </c>
      <c r="AL199" s="68"/>
      <c r="AM199" s="65"/>
      <c r="AN199" s="8"/>
      <c r="AO199" s="5"/>
      <c r="AP199" s="12"/>
      <c r="AQ199" s="7"/>
      <c r="AR199" s="7"/>
      <c r="AS199" s="5"/>
      <c r="AT199" s="129"/>
      <c r="AU199" s="57"/>
      <c r="AV199" s="4"/>
    </row>
    <row r="200" spans="1:48" s="72" customFormat="1" x14ac:dyDescent="0.25">
      <c r="A200" s="14">
        <v>197</v>
      </c>
      <c r="F200" s="131"/>
      <c r="G200" s="2"/>
      <c r="H200" s="2"/>
      <c r="I200" s="78"/>
      <c r="J200" s="3"/>
      <c r="K200" s="114"/>
      <c r="L200" s="3"/>
      <c r="M200" s="114"/>
      <c r="N200" s="3"/>
      <c r="O200" s="114"/>
      <c r="P200" s="3"/>
      <c r="Q200" s="114"/>
      <c r="R200" s="3"/>
      <c r="S200" s="114"/>
      <c r="T200" s="3"/>
      <c r="U200" s="114"/>
      <c r="V200" s="10">
        <f t="shared" si="4"/>
        <v>0</v>
      </c>
      <c r="W200" s="162"/>
      <c r="X200" s="70"/>
      <c r="Y200" s="76"/>
      <c r="Z200" s="70"/>
      <c r="AC200" s="104"/>
      <c r="AD200" s="2"/>
      <c r="AE200" s="2"/>
      <c r="AF200" s="144"/>
      <c r="AG200" s="96"/>
      <c r="AH200" s="116"/>
      <c r="AI200" s="143">
        <f>IF(OR(Anordnungstabelle[[#This Row],[Raten-
Zahlung]]="Ja",Anordnungstabelle[[#This Row],[Raten-
Zahlung]]="Rücknahme"),Anordnungstabelle[[#This Row],[Gesamtbetrag]]-Anordnungstabelle[[#This Row],[noch offener
Ratenbetrag]],0)</f>
        <v>0</v>
      </c>
      <c r="AJ200" s="121"/>
      <c r="AK200" s="119">
        <f>IF(Anordnungstabelle[[#This Row],[noch offener
Restbetrag
(wenn keine Ratenzahlung vereinbart)]]&gt;0,Anordnungstabelle[[#This Row],[Gesamtbetrag]]-Anordnungstabelle[[#This Row],[noch offener
Restbetrag
(wenn keine Ratenzahlung vereinbart)]],0)</f>
        <v>0</v>
      </c>
      <c r="AL200" s="68"/>
      <c r="AM200" s="65"/>
      <c r="AN200" s="8"/>
      <c r="AO200" s="5"/>
      <c r="AP200" s="12"/>
      <c r="AQ200" s="7"/>
      <c r="AR200" s="7"/>
      <c r="AS200" s="5"/>
      <c r="AT200" s="129"/>
      <c r="AU200" s="57"/>
      <c r="AV200" s="4"/>
    </row>
    <row r="201" spans="1:48" s="72" customFormat="1" x14ac:dyDescent="0.25">
      <c r="A201" s="14">
        <v>198</v>
      </c>
      <c r="F201" s="131"/>
      <c r="G201" s="2"/>
      <c r="H201" s="2"/>
      <c r="I201" s="78"/>
      <c r="J201" s="3"/>
      <c r="K201" s="114"/>
      <c r="L201" s="3"/>
      <c r="M201" s="114"/>
      <c r="N201" s="3"/>
      <c r="O201" s="114"/>
      <c r="P201" s="3"/>
      <c r="Q201" s="114"/>
      <c r="R201" s="3"/>
      <c r="S201" s="114"/>
      <c r="T201" s="3"/>
      <c r="U201" s="114"/>
      <c r="V201" s="10">
        <f t="shared" si="4"/>
        <v>0</v>
      </c>
      <c r="W201" s="162"/>
      <c r="X201" s="70"/>
      <c r="Y201" s="76"/>
      <c r="Z201" s="70"/>
      <c r="AC201" s="104"/>
      <c r="AD201" s="2"/>
      <c r="AE201" s="2"/>
      <c r="AF201" s="144"/>
      <c r="AG201" s="96"/>
      <c r="AH201" s="116"/>
      <c r="AI201" s="143">
        <f>IF(OR(Anordnungstabelle[[#This Row],[Raten-
Zahlung]]="Ja",Anordnungstabelle[[#This Row],[Raten-
Zahlung]]="Rücknahme"),Anordnungstabelle[[#This Row],[Gesamtbetrag]]-Anordnungstabelle[[#This Row],[noch offener
Ratenbetrag]],0)</f>
        <v>0</v>
      </c>
      <c r="AJ201" s="121"/>
      <c r="AK201" s="119">
        <f>IF(Anordnungstabelle[[#This Row],[noch offener
Restbetrag
(wenn keine Ratenzahlung vereinbart)]]&gt;0,Anordnungstabelle[[#This Row],[Gesamtbetrag]]-Anordnungstabelle[[#This Row],[noch offener
Restbetrag
(wenn keine Ratenzahlung vereinbart)]],0)</f>
        <v>0</v>
      </c>
      <c r="AL201" s="68"/>
      <c r="AM201" s="65"/>
      <c r="AN201" s="8"/>
      <c r="AO201" s="5"/>
      <c r="AP201" s="12"/>
      <c r="AQ201" s="7"/>
      <c r="AR201" s="7"/>
      <c r="AS201" s="5"/>
      <c r="AT201" s="129"/>
      <c r="AU201" s="57"/>
      <c r="AV201" s="4"/>
    </row>
    <row r="202" spans="1:48" s="72" customFormat="1" x14ac:dyDescent="0.25">
      <c r="A202" s="14">
        <v>199</v>
      </c>
      <c r="F202" s="131"/>
      <c r="G202" s="2"/>
      <c r="H202" s="2"/>
      <c r="I202" s="78"/>
      <c r="J202" s="3"/>
      <c r="K202" s="114"/>
      <c r="L202" s="3"/>
      <c r="M202" s="114"/>
      <c r="N202" s="3"/>
      <c r="O202" s="114"/>
      <c r="P202" s="3"/>
      <c r="Q202" s="114"/>
      <c r="R202" s="3"/>
      <c r="S202" s="114"/>
      <c r="T202" s="3"/>
      <c r="U202" s="114"/>
      <c r="V202" s="10">
        <f t="shared" si="4"/>
        <v>0</v>
      </c>
      <c r="W202" s="162"/>
      <c r="X202" s="70"/>
      <c r="Y202" s="76"/>
      <c r="Z202" s="70"/>
      <c r="AC202" s="104"/>
      <c r="AD202" s="2"/>
      <c r="AE202" s="2"/>
      <c r="AF202" s="144"/>
      <c r="AG202" s="96"/>
      <c r="AH202" s="116"/>
      <c r="AI202" s="143">
        <f>IF(OR(Anordnungstabelle[[#This Row],[Raten-
Zahlung]]="Ja",Anordnungstabelle[[#This Row],[Raten-
Zahlung]]="Rücknahme"),Anordnungstabelle[[#This Row],[Gesamtbetrag]]-Anordnungstabelle[[#This Row],[noch offener
Ratenbetrag]],0)</f>
        <v>0</v>
      </c>
      <c r="AJ202" s="121"/>
      <c r="AK202" s="119">
        <f>IF(Anordnungstabelle[[#This Row],[noch offener
Restbetrag
(wenn keine Ratenzahlung vereinbart)]]&gt;0,Anordnungstabelle[[#This Row],[Gesamtbetrag]]-Anordnungstabelle[[#This Row],[noch offener
Restbetrag
(wenn keine Ratenzahlung vereinbart)]],0)</f>
        <v>0</v>
      </c>
      <c r="AL202" s="68"/>
      <c r="AM202" s="65"/>
      <c r="AN202" s="8"/>
      <c r="AO202" s="5"/>
      <c r="AP202" s="12"/>
      <c r="AQ202" s="7"/>
      <c r="AR202" s="7"/>
      <c r="AS202" s="5"/>
      <c r="AT202" s="129"/>
      <c r="AU202" s="57"/>
      <c r="AV202" s="4"/>
    </row>
    <row r="203" spans="1:48" s="72" customFormat="1" x14ac:dyDescent="0.25">
      <c r="A203" s="14">
        <v>200</v>
      </c>
      <c r="F203" s="131"/>
      <c r="G203" s="2"/>
      <c r="H203" s="2"/>
      <c r="I203" s="78"/>
      <c r="J203" s="3"/>
      <c r="K203" s="114"/>
      <c r="L203" s="3"/>
      <c r="M203" s="114"/>
      <c r="N203" s="3"/>
      <c r="O203" s="114"/>
      <c r="P203" s="3"/>
      <c r="Q203" s="114"/>
      <c r="R203" s="3"/>
      <c r="S203" s="114"/>
      <c r="T203" s="3"/>
      <c r="U203" s="114"/>
      <c r="V203" s="10">
        <f t="shared" si="4"/>
        <v>0</v>
      </c>
      <c r="W203" s="162"/>
      <c r="X203" s="70"/>
      <c r="Y203" s="76"/>
      <c r="Z203" s="70"/>
      <c r="AC203" s="104"/>
      <c r="AD203" s="2"/>
      <c r="AE203" s="2"/>
      <c r="AF203" s="144"/>
      <c r="AG203" s="96"/>
      <c r="AH203" s="116"/>
      <c r="AI203" s="143">
        <f>IF(OR(Anordnungstabelle[[#This Row],[Raten-
Zahlung]]="Ja",Anordnungstabelle[[#This Row],[Raten-
Zahlung]]="Rücknahme"),Anordnungstabelle[[#This Row],[Gesamtbetrag]]-Anordnungstabelle[[#This Row],[noch offener
Ratenbetrag]],0)</f>
        <v>0</v>
      </c>
      <c r="AJ203" s="121"/>
      <c r="AK203" s="119">
        <f>IF(Anordnungstabelle[[#This Row],[noch offener
Restbetrag
(wenn keine Ratenzahlung vereinbart)]]&gt;0,Anordnungstabelle[[#This Row],[Gesamtbetrag]]-Anordnungstabelle[[#This Row],[noch offener
Restbetrag
(wenn keine Ratenzahlung vereinbart)]],0)</f>
        <v>0</v>
      </c>
      <c r="AL203" s="68"/>
      <c r="AM203" s="65"/>
      <c r="AN203" s="8"/>
      <c r="AO203" s="5"/>
      <c r="AP203" s="12"/>
      <c r="AQ203" s="7"/>
      <c r="AR203" s="7"/>
      <c r="AS203" s="5"/>
      <c r="AT203" s="129"/>
      <c r="AU203" s="57"/>
      <c r="AV203" s="4"/>
    </row>
    <row r="204" spans="1:48" s="72" customFormat="1" x14ac:dyDescent="0.25">
      <c r="A204" s="14">
        <v>201</v>
      </c>
      <c r="F204" s="131"/>
      <c r="G204" s="2"/>
      <c r="H204" s="2"/>
      <c r="I204" s="78"/>
      <c r="J204" s="3"/>
      <c r="K204" s="114"/>
      <c r="L204" s="3"/>
      <c r="M204" s="114"/>
      <c r="N204" s="3"/>
      <c r="O204" s="114"/>
      <c r="P204" s="3"/>
      <c r="Q204" s="114"/>
      <c r="R204" s="3"/>
      <c r="S204" s="114"/>
      <c r="T204" s="3"/>
      <c r="U204" s="114"/>
      <c r="V204" s="10">
        <f t="shared" si="4"/>
        <v>0</v>
      </c>
      <c r="W204" s="162"/>
      <c r="X204" s="70"/>
      <c r="Y204" s="76"/>
      <c r="Z204" s="70"/>
      <c r="AC204" s="104"/>
      <c r="AD204" s="2"/>
      <c r="AE204" s="2"/>
      <c r="AF204" s="144"/>
      <c r="AG204" s="96"/>
      <c r="AH204" s="116"/>
      <c r="AI204" s="143">
        <f>IF(OR(Anordnungstabelle[[#This Row],[Raten-
Zahlung]]="Ja",Anordnungstabelle[[#This Row],[Raten-
Zahlung]]="Rücknahme"),Anordnungstabelle[[#This Row],[Gesamtbetrag]]-Anordnungstabelle[[#This Row],[noch offener
Ratenbetrag]],0)</f>
        <v>0</v>
      </c>
      <c r="AJ204" s="121"/>
      <c r="AK204" s="119">
        <f>IF(Anordnungstabelle[[#This Row],[noch offener
Restbetrag
(wenn keine Ratenzahlung vereinbart)]]&gt;0,Anordnungstabelle[[#This Row],[Gesamtbetrag]]-Anordnungstabelle[[#This Row],[noch offener
Restbetrag
(wenn keine Ratenzahlung vereinbart)]],0)</f>
        <v>0</v>
      </c>
      <c r="AL204" s="68"/>
      <c r="AM204" s="65"/>
      <c r="AN204" s="8"/>
      <c r="AO204" s="5"/>
      <c r="AP204" s="12"/>
      <c r="AQ204" s="7"/>
      <c r="AR204" s="7"/>
      <c r="AS204" s="5"/>
      <c r="AT204" s="129"/>
      <c r="AU204" s="57"/>
      <c r="AV204" s="4"/>
    </row>
    <row r="205" spans="1:48" s="72" customFormat="1" x14ac:dyDescent="0.25">
      <c r="A205" s="14">
        <v>202</v>
      </c>
      <c r="F205" s="131"/>
      <c r="G205" s="2"/>
      <c r="H205" s="2"/>
      <c r="I205" s="78"/>
      <c r="J205" s="3"/>
      <c r="K205" s="114"/>
      <c r="L205" s="3"/>
      <c r="M205" s="114"/>
      <c r="N205" s="3"/>
      <c r="O205" s="114"/>
      <c r="P205" s="3"/>
      <c r="Q205" s="114"/>
      <c r="R205" s="3"/>
      <c r="S205" s="114"/>
      <c r="T205" s="3"/>
      <c r="U205" s="114"/>
      <c r="V205" s="10">
        <f t="shared" si="4"/>
        <v>0</v>
      </c>
      <c r="W205" s="162"/>
      <c r="X205" s="70"/>
      <c r="Y205" s="76"/>
      <c r="Z205" s="70"/>
      <c r="AC205" s="104"/>
      <c r="AD205" s="2"/>
      <c r="AE205" s="2"/>
      <c r="AF205" s="144"/>
      <c r="AG205" s="96"/>
      <c r="AH205" s="116"/>
      <c r="AI205" s="143">
        <f>IF(OR(Anordnungstabelle[[#This Row],[Raten-
Zahlung]]="Ja",Anordnungstabelle[[#This Row],[Raten-
Zahlung]]="Rücknahme"),Anordnungstabelle[[#This Row],[Gesamtbetrag]]-Anordnungstabelle[[#This Row],[noch offener
Ratenbetrag]],0)</f>
        <v>0</v>
      </c>
      <c r="AJ205" s="121"/>
      <c r="AK205" s="119">
        <f>IF(Anordnungstabelle[[#This Row],[noch offener
Restbetrag
(wenn keine Ratenzahlung vereinbart)]]&gt;0,Anordnungstabelle[[#This Row],[Gesamtbetrag]]-Anordnungstabelle[[#This Row],[noch offener
Restbetrag
(wenn keine Ratenzahlung vereinbart)]],0)</f>
        <v>0</v>
      </c>
      <c r="AL205" s="68"/>
      <c r="AM205" s="65"/>
      <c r="AN205" s="8"/>
      <c r="AO205" s="5"/>
      <c r="AP205" s="12"/>
      <c r="AQ205" s="7"/>
      <c r="AR205" s="7"/>
      <c r="AS205" s="5"/>
      <c r="AT205" s="129"/>
      <c r="AU205" s="57"/>
      <c r="AV205" s="4"/>
    </row>
    <row r="206" spans="1:48" s="72" customFormat="1" x14ac:dyDescent="0.25">
      <c r="A206" s="14">
        <v>203</v>
      </c>
      <c r="F206" s="131"/>
      <c r="G206" s="2"/>
      <c r="H206" s="2"/>
      <c r="I206" s="78"/>
      <c r="J206" s="3"/>
      <c r="K206" s="114"/>
      <c r="L206" s="3"/>
      <c r="M206" s="114"/>
      <c r="N206" s="3"/>
      <c r="O206" s="114"/>
      <c r="P206" s="3"/>
      <c r="Q206" s="114"/>
      <c r="R206" s="3"/>
      <c r="S206" s="114"/>
      <c r="T206" s="3"/>
      <c r="U206" s="114"/>
      <c r="V206" s="10">
        <f t="shared" si="4"/>
        <v>0</v>
      </c>
      <c r="W206" s="162"/>
      <c r="X206" s="70"/>
      <c r="Y206" s="76"/>
      <c r="Z206" s="70"/>
      <c r="AC206" s="104"/>
      <c r="AD206" s="2"/>
      <c r="AE206" s="2"/>
      <c r="AF206" s="144"/>
      <c r="AG206" s="96"/>
      <c r="AH206" s="116"/>
      <c r="AI206" s="143">
        <f>IF(OR(Anordnungstabelle[[#This Row],[Raten-
Zahlung]]="Ja",Anordnungstabelle[[#This Row],[Raten-
Zahlung]]="Rücknahme"),Anordnungstabelle[[#This Row],[Gesamtbetrag]]-Anordnungstabelle[[#This Row],[noch offener
Ratenbetrag]],0)</f>
        <v>0</v>
      </c>
      <c r="AJ206" s="121"/>
      <c r="AK206" s="119">
        <f>IF(Anordnungstabelle[[#This Row],[noch offener
Restbetrag
(wenn keine Ratenzahlung vereinbart)]]&gt;0,Anordnungstabelle[[#This Row],[Gesamtbetrag]]-Anordnungstabelle[[#This Row],[noch offener
Restbetrag
(wenn keine Ratenzahlung vereinbart)]],0)</f>
        <v>0</v>
      </c>
      <c r="AL206" s="68"/>
      <c r="AM206" s="65"/>
      <c r="AN206" s="8"/>
      <c r="AO206" s="5"/>
      <c r="AP206" s="12"/>
      <c r="AQ206" s="7"/>
      <c r="AR206" s="7"/>
      <c r="AS206" s="5"/>
      <c r="AT206" s="129"/>
      <c r="AU206" s="57"/>
      <c r="AV206" s="4"/>
    </row>
    <row r="207" spans="1:48" s="72" customFormat="1" x14ac:dyDescent="0.25">
      <c r="A207" s="14">
        <v>204</v>
      </c>
      <c r="F207" s="131"/>
      <c r="G207" s="2"/>
      <c r="H207" s="2"/>
      <c r="I207" s="78"/>
      <c r="J207" s="3"/>
      <c r="K207" s="114"/>
      <c r="L207" s="3"/>
      <c r="M207" s="114"/>
      <c r="N207" s="3"/>
      <c r="O207" s="114"/>
      <c r="P207" s="3"/>
      <c r="Q207" s="114"/>
      <c r="R207" s="3"/>
      <c r="S207" s="114"/>
      <c r="T207" s="3"/>
      <c r="U207" s="114"/>
      <c r="V207" s="10">
        <f t="shared" si="4"/>
        <v>0</v>
      </c>
      <c r="W207" s="162"/>
      <c r="X207" s="70"/>
      <c r="Y207" s="76"/>
      <c r="Z207" s="70"/>
      <c r="AC207" s="104"/>
      <c r="AD207" s="2"/>
      <c r="AE207" s="2"/>
      <c r="AF207" s="144"/>
      <c r="AG207" s="96"/>
      <c r="AH207" s="116"/>
      <c r="AI207" s="143">
        <f>IF(OR(Anordnungstabelle[[#This Row],[Raten-
Zahlung]]="Ja",Anordnungstabelle[[#This Row],[Raten-
Zahlung]]="Rücknahme"),Anordnungstabelle[[#This Row],[Gesamtbetrag]]-Anordnungstabelle[[#This Row],[noch offener
Ratenbetrag]],0)</f>
        <v>0</v>
      </c>
      <c r="AJ207" s="121"/>
      <c r="AK207" s="119">
        <f>IF(Anordnungstabelle[[#This Row],[noch offener
Restbetrag
(wenn keine Ratenzahlung vereinbart)]]&gt;0,Anordnungstabelle[[#This Row],[Gesamtbetrag]]-Anordnungstabelle[[#This Row],[noch offener
Restbetrag
(wenn keine Ratenzahlung vereinbart)]],0)</f>
        <v>0</v>
      </c>
      <c r="AL207" s="68"/>
      <c r="AM207" s="65"/>
      <c r="AN207" s="8"/>
      <c r="AO207" s="5"/>
      <c r="AP207" s="12"/>
      <c r="AQ207" s="7"/>
      <c r="AR207" s="7"/>
      <c r="AS207" s="5"/>
      <c r="AT207" s="129"/>
      <c r="AU207" s="57"/>
      <c r="AV207" s="4"/>
    </row>
    <row r="208" spans="1:48" s="72" customFormat="1" x14ac:dyDescent="0.25">
      <c r="A208" s="14">
        <v>205</v>
      </c>
      <c r="F208" s="131"/>
      <c r="G208" s="2"/>
      <c r="H208" s="2"/>
      <c r="I208" s="78"/>
      <c r="J208" s="3"/>
      <c r="K208" s="114"/>
      <c r="L208" s="3"/>
      <c r="M208" s="114"/>
      <c r="N208" s="3"/>
      <c r="O208" s="114"/>
      <c r="P208" s="3"/>
      <c r="Q208" s="114"/>
      <c r="R208" s="3"/>
      <c r="S208" s="114"/>
      <c r="T208" s="3"/>
      <c r="U208" s="114"/>
      <c r="V208" s="10">
        <f t="shared" si="4"/>
        <v>0</v>
      </c>
      <c r="W208" s="162"/>
      <c r="X208" s="70"/>
      <c r="Y208" s="76"/>
      <c r="Z208" s="70"/>
      <c r="AC208" s="104"/>
      <c r="AD208" s="2"/>
      <c r="AE208" s="2"/>
      <c r="AF208" s="144"/>
      <c r="AG208" s="96"/>
      <c r="AH208" s="116"/>
      <c r="AI208" s="143">
        <f>IF(OR(Anordnungstabelle[[#This Row],[Raten-
Zahlung]]="Ja",Anordnungstabelle[[#This Row],[Raten-
Zahlung]]="Rücknahme"),Anordnungstabelle[[#This Row],[Gesamtbetrag]]-Anordnungstabelle[[#This Row],[noch offener
Ratenbetrag]],0)</f>
        <v>0</v>
      </c>
      <c r="AJ208" s="121"/>
      <c r="AK208" s="119">
        <f>IF(Anordnungstabelle[[#This Row],[noch offener
Restbetrag
(wenn keine Ratenzahlung vereinbart)]]&gt;0,Anordnungstabelle[[#This Row],[Gesamtbetrag]]-Anordnungstabelle[[#This Row],[noch offener
Restbetrag
(wenn keine Ratenzahlung vereinbart)]],0)</f>
        <v>0</v>
      </c>
      <c r="AL208" s="68"/>
      <c r="AM208" s="65"/>
      <c r="AN208" s="8"/>
      <c r="AO208" s="5"/>
      <c r="AP208" s="12"/>
      <c r="AQ208" s="7"/>
      <c r="AR208" s="7"/>
      <c r="AS208" s="5"/>
      <c r="AT208" s="129"/>
      <c r="AU208" s="57"/>
      <c r="AV208" s="4"/>
    </row>
    <row r="209" spans="1:48" s="72" customFormat="1" x14ac:dyDescent="0.25">
      <c r="A209" s="14">
        <v>206</v>
      </c>
      <c r="F209" s="131"/>
      <c r="G209" s="2"/>
      <c r="H209" s="2"/>
      <c r="I209" s="78"/>
      <c r="J209" s="3"/>
      <c r="K209" s="114"/>
      <c r="L209" s="3"/>
      <c r="M209" s="114"/>
      <c r="N209" s="3"/>
      <c r="O209" s="114"/>
      <c r="P209" s="3"/>
      <c r="Q209" s="114"/>
      <c r="R209" s="3"/>
      <c r="S209" s="114"/>
      <c r="T209" s="3"/>
      <c r="U209" s="114"/>
      <c r="V209" s="10">
        <f t="shared" si="4"/>
        <v>0</v>
      </c>
      <c r="W209" s="162"/>
      <c r="X209" s="70"/>
      <c r="Y209" s="76"/>
      <c r="Z209" s="70"/>
      <c r="AC209" s="104"/>
      <c r="AD209" s="2"/>
      <c r="AE209" s="2"/>
      <c r="AF209" s="144"/>
      <c r="AG209" s="96"/>
      <c r="AH209" s="116"/>
      <c r="AI209" s="143">
        <f>IF(OR(Anordnungstabelle[[#This Row],[Raten-
Zahlung]]="Ja",Anordnungstabelle[[#This Row],[Raten-
Zahlung]]="Rücknahme"),Anordnungstabelle[[#This Row],[Gesamtbetrag]]-Anordnungstabelle[[#This Row],[noch offener
Ratenbetrag]],0)</f>
        <v>0</v>
      </c>
      <c r="AJ209" s="121"/>
      <c r="AK209" s="119">
        <f>IF(Anordnungstabelle[[#This Row],[noch offener
Restbetrag
(wenn keine Ratenzahlung vereinbart)]]&gt;0,Anordnungstabelle[[#This Row],[Gesamtbetrag]]-Anordnungstabelle[[#This Row],[noch offener
Restbetrag
(wenn keine Ratenzahlung vereinbart)]],0)</f>
        <v>0</v>
      </c>
      <c r="AL209" s="68"/>
      <c r="AM209" s="65"/>
      <c r="AN209" s="8"/>
      <c r="AO209" s="5"/>
      <c r="AP209" s="12"/>
      <c r="AQ209" s="7"/>
      <c r="AR209" s="7"/>
      <c r="AS209" s="5"/>
      <c r="AT209" s="129"/>
      <c r="AU209" s="57"/>
      <c r="AV209" s="4"/>
    </row>
    <row r="210" spans="1:48" s="72" customFormat="1" x14ac:dyDescent="0.25">
      <c r="A210" s="14">
        <v>207</v>
      </c>
      <c r="F210" s="131"/>
      <c r="G210" s="2"/>
      <c r="H210" s="2"/>
      <c r="I210" s="78"/>
      <c r="J210" s="3"/>
      <c r="K210" s="114"/>
      <c r="L210" s="3"/>
      <c r="M210" s="114"/>
      <c r="N210" s="3"/>
      <c r="O210" s="114"/>
      <c r="P210" s="3"/>
      <c r="Q210" s="114"/>
      <c r="R210" s="3"/>
      <c r="S210" s="114"/>
      <c r="T210" s="3"/>
      <c r="U210" s="114"/>
      <c r="V210" s="10">
        <f t="shared" si="4"/>
        <v>0</v>
      </c>
      <c r="W210" s="162"/>
      <c r="X210" s="70"/>
      <c r="Y210" s="76"/>
      <c r="Z210" s="70"/>
      <c r="AC210" s="104"/>
      <c r="AD210" s="2"/>
      <c r="AE210" s="2"/>
      <c r="AF210" s="144"/>
      <c r="AG210" s="96"/>
      <c r="AH210" s="116"/>
      <c r="AI210" s="143">
        <f>IF(OR(Anordnungstabelle[[#This Row],[Raten-
Zahlung]]="Ja",Anordnungstabelle[[#This Row],[Raten-
Zahlung]]="Rücknahme"),Anordnungstabelle[[#This Row],[Gesamtbetrag]]-Anordnungstabelle[[#This Row],[noch offener
Ratenbetrag]],0)</f>
        <v>0</v>
      </c>
      <c r="AJ210" s="121"/>
      <c r="AK210" s="119">
        <f>IF(Anordnungstabelle[[#This Row],[noch offener
Restbetrag
(wenn keine Ratenzahlung vereinbart)]]&gt;0,Anordnungstabelle[[#This Row],[Gesamtbetrag]]-Anordnungstabelle[[#This Row],[noch offener
Restbetrag
(wenn keine Ratenzahlung vereinbart)]],0)</f>
        <v>0</v>
      </c>
      <c r="AL210" s="68"/>
      <c r="AM210" s="65"/>
      <c r="AN210" s="8"/>
      <c r="AO210" s="5"/>
      <c r="AP210" s="12"/>
      <c r="AQ210" s="7"/>
      <c r="AR210" s="7"/>
      <c r="AS210" s="5"/>
      <c r="AT210" s="129"/>
      <c r="AU210" s="57"/>
      <c r="AV210" s="4"/>
    </row>
    <row r="211" spans="1:48" s="72" customFormat="1" x14ac:dyDescent="0.25">
      <c r="A211" s="14">
        <v>208</v>
      </c>
      <c r="F211" s="131"/>
      <c r="G211" s="2"/>
      <c r="H211" s="2"/>
      <c r="I211" s="78"/>
      <c r="J211" s="3"/>
      <c r="K211" s="114"/>
      <c r="L211" s="3"/>
      <c r="M211" s="114"/>
      <c r="N211" s="3"/>
      <c r="O211" s="114"/>
      <c r="P211" s="3"/>
      <c r="Q211" s="114"/>
      <c r="R211" s="3"/>
      <c r="S211" s="114"/>
      <c r="T211" s="3"/>
      <c r="U211" s="114"/>
      <c r="V211" s="10">
        <f t="shared" si="4"/>
        <v>0</v>
      </c>
      <c r="W211" s="162"/>
      <c r="X211" s="70"/>
      <c r="Y211" s="76"/>
      <c r="Z211" s="70"/>
      <c r="AC211" s="104"/>
      <c r="AD211" s="2"/>
      <c r="AE211" s="2"/>
      <c r="AF211" s="144"/>
      <c r="AG211" s="96"/>
      <c r="AH211" s="116"/>
      <c r="AI211" s="143">
        <f>IF(OR(Anordnungstabelle[[#This Row],[Raten-
Zahlung]]="Ja",Anordnungstabelle[[#This Row],[Raten-
Zahlung]]="Rücknahme"),Anordnungstabelle[[#This Row],[Gesamtbetrag]]-Anordnungstabelle[[#This Row],[noch offener
Ratenbetrag]],0)</f>
        <v>0</v>
      </c>
      <c r="AJ211" s="121"/>
      <c r="AK211" s="119">
        <f>IF(Anordnungstabelle[[#This Row],[noch offener
Restbetrag
(wenn keine Ratenzahlung vereinbart)]]&gt;0,Anordnungstabelle[[#This Row],[Gesamtbetrag]]-Anordnungstabelle[[#This Row],[noch offener
Restbetrag
(wenn keine Ratenzahlung vereinbart)]],0)</f>
        <v>0</v>
      </c>
      <c r="AL211" s="68"/>
      <c r="AM211" s="65"/>
      <c r="AN211" s="8"/>
      <c r="AO211" s="5"/>
      <c r="AP211" s="12"/>
      <c r="AQ211" s="7"/>
      <c r="AR211" s="7"/>
      <c r="AS211" s="5"/>
      <c r="AT211" s="129"/>
      <c r="AU211" s="57"/>
      <c r="AV211" s="4"/>
    </row>
    <row r="212" spans="1:48" s="72" customFormat="1" x14ac:dyDescent="0.25">
      <c r="A212" s="14">
        <v>209</v>
      </c>
      <c r="F212" s="131"/>
      <c r="G212" s="2"/>
      <c r="H212" s="2"/>
      <c r="I212" s="78"/>
      <c r="J212" s="3"/>
      <c r="K212" s="114"/>
      <c r="L212" s="3"/>
      <c r="M212" s="114"/>
      <c r="N212" s="3"/>
      <c r="O212" s="114"/>
      <c r="P212" s="3"/>
      <c r="Q212" s="114"/>
      <c r="R212" s="3"/>
      <c r="S212" s="114"/>
      <c r="T212" s="3"/>
      <c r="U212" s="114"/>
      <c r="V212" s="10">
        <f t="shared" si="4"/>
        <v>0</v>
      </c>
      <c r="W212" s="162"/>
      <c r="X212" s="70"/>
      <c r="Y212" s="76"/>
      <c r="Z212" s="70"/>
      <c r="AC212" s="104"/>
      <c r="AD212" s="2"/>
      <c r="AE212" s="2"/>
      <c r="AF212" s="144"/>
      <c r="AG212" s="96"/>
      <c r="AH212" s="116"/>
      <c r="AI212" s="143">
        <f>IF(OR(Anordnungstabelle[[#This Row],[Raten-
Zahlung]]="Ja",Anordnungstabelle[[#This Row],[Raten-
Zahlung]]="Rücknahme"),Anordnungstabelle[[#This Row],[Gesamtbetrag]]-Anordnungstabelle[[#This Row],[noch offener
Ratenbetrag]],0)</f>
        <v>0</v>
      </c>
      <c r="AJ212" s="121"/>
      <c r="AK212" s="119">
        <f>IF(Anordnungstabelle[[#This Row],[noch offener
Restbetrag
(wenn keine Ratenzahlung vereinbart)]]&gt;0,Anordnungstabelle[[#This Row],[Gesamtbetrag]]-Anordnungstabelle[[#This Row],[noch offener
Restbetrag
(wenn keine Ratenzahlung vereinbart)]],0)</f>
        <v>0</v>
      </c>
      <c r="AL212" s="68"/>
      <c r="AM212" s="65"/>
      <c r="AN212" s="8"/>
      <c r="AO212" s="5"/>
      <c r="AP212" s="12"/>
      <c r="AQ212" s="7"/>
      <c r="AR212" s="7"/>
      <c r="AS212" s="5"/>
      <c r="AT212" s="129"/>
      <c r="AU212" s="57"/>
      <c r="AV212" s="4"/>
    </row>
    <row r="213" spans="1:48" s="72" customFormat="1" x14ac:dyDescent="0.25">
      <c r="A213" s="14">
        <v>210</v>
      </c>
      <c r="F213" s="131"/>
      <c r="G213" s="2"/>
      <c r="H213" s="2"/>
      <c r="I213" s="78"/>
      <c r="J213" s="3"/>
      <c r="K213" s="114"/>
      <c r="L213" s="3"/>
      <c r="M213" s="114"/>
      <c r="N213" s="3"/>
      <c r="O213" s="114"/>
      <c r="P213" s="3"/>
      <c r="Q213" s="114"/>
      <c r="R213" s="3"/>
      <c r="S213" s="114"/>
      <c r="T213" s="3"/>
      <c r="U213" s="114"/>
      <c r="V213" s="10">
        <f t="shared" si="4"/>
        <v>0</v>
      </c>
      <c r="W213" s="162"/>
      <c r="X213" s="70"/>
      <c r="Y213" s="76"/>
      <c r="Z213" s="70"/>
      <c r="AC213" s="104"/>
      <c r="AD213" s="2"/>
      <c r="AE213" s="2"/>
      <c r="AF213" s="144"/>
      <c r="AG213" s="96"/>
      <c r="AH213" s="116"/>
      <c r="AI213" s="143">
        <f>IF(OR(Anordnungstabelle[[#This Row],[Raten-
Zahlung]]="Ja",Anordnungstabelle[[#This Row],[Raten-
Zahlung]]="Rücknahme"),Anordnungstabelle[[#This Row],[Gesamtbetrag]]-Anordnungstabelle[[#This Row],[noch offener
Ratenbetrag]],0)</f>
        <v>0</v>
      </c>
      <c r="AJ213" s="121"/>
      <c r="AK213" s="119">
        <f>IF(Anordnungstabelle[[#This Row],[noch offener
Restbetrag
(wenn keine Ratenzahlung vereinbart)]]&gt;0,Anordnungstabelle[[#This Row],[Gesamtbetrag]]-Anordnungstabelle[[#This Row],[noch offener
Restbetrag
(wenn keine Ratenzahlung vereinbart)]],0)</f>
        <v>0</v>
      </c>
      <c r="AL213" s="68"/>
      <c r="AM213" s="65"/>
      <c r="AN213" s="8"/>
      <c r="AO213" s="5"/>
      <c r="AP213" s="12"/>
      <c r="AQ213" s="7"/>
      <c r="AR213" s="7"/>
      <c r="AS213" s="5"/>
      <c r="AT213" s="129"/>
      <c r="AU213" s="57"/>
      <c r="AV213" s="4"/>
    </row>
    <row r="214" spans="1:48" s="72" customFormat="1" x14ac:dyDescent="0.25">
      <c r="A214" s="14">
        <v>211</v>
      </c>
      <c r="F214" s="131"/>
      <c r="G214" s="2"/>
      <c r="H214" s="2"/>
      <c r="I214" s="78"/>
      <c r="J214" s="3"/>
      <c r="K214" s="114"/>
      <c r="L214" s="3"/>
      <c r="M214" s="114"/>
      <c r="N214" s="3"/>
      <c r="O214" s="114"/>
      <c r="P214" s="3"/>
      <c r="Q214" s="114"/>
      <c r="R214" s="3"/>
      <c r="S214" s="114"/>
      <c r="T214" s="3"/>
      <c r="U214" s="114"/>
      <c r="V214" s="10">
        <f t="shared" si="4"/>
        <v>0</v>
      </c>
      <c r="W214" s="162"/>
      <c r="X214" s="70"/>
      <c r="Y214" s="76"/>
      <c r="Z214" s="70"/>
      <c r="AC214" s="104"/>
      <c r="AD214" s="2"/>
      <c r="AE214" s="2"/>
      <c r="AF214" s="144"/>
      <c r="AG214" s="96"/>
      <c r="AH214" s="116"/>
      <c r="AI214" s="143">
        <f>IF(OR(Anordnungstabelle[[#This Row],[Raten-
Zahlung]]="Ja",Anordnungstabelle[[#This Row],[Raten-
Zahlung]]="Rücknahme"),Anordnungstabelle[[#This Row],[Gesamtbetrag]]-Anordnungstabelle[[#This Row],[noch offener
Ratenbetrag]],0)</f>
        <v>0</v>
      </c>
      <c r="AJ214" s="121"/>
      <c r="AK214" s="119">
        <f>IF(Anordnungstabelle[[#This Row],[noch offener
Restbetrag
(wenn keine Ratenzahlung vereinbart)]]&gt;0,Anordnungstabelle[[#This Row],[Gesamtbetrag]]-Anordnungstabelle[[#This Row],[noch offener
Restbetrag
(wenn keine Ratenzahlung vereinbart)]],0)</f>
        <v>0</v>
      </c>
      <c r="AL214" s="68"/>
      <c r="AM214" s="65"/>
      <c r="AN214" s="8"/>
      <c r="AO214" s="5"/>
      <c r="AP214" s="12"/>
      <c r="AQ214" s="7"/>
      <c r="AR214" s="7"/>
      <c r="AS214" s="5"/>
      <c r="AT214" s="129"/>
      <c r="AU214" s="57"/>
      <c r="AV214" s="4"/>
    </row>
    <row r="215" spans="1:48" s="72" customFormat="1" x14ac:dyDescent="0.25">
      <c r="A215" s="14">
        <v>212</v>
      </c>
      <c r="F215" s="131"/>
      <c r="G215" s="2"/>
      <c r="H215" s="2"/>
      <c r="I215" s="78"/>
      <c r="J215" s="3"/>
      <c r="K215" s="114"/>
      <c r="L215" s="3"/>
      <c r="M215" s="114"/>
      <c r="N215" s="3"/>
      <c r="O215" s="114"/>
      <c r="P215" s="3"/>
      <c r="Q215" s="114"/>
      <c r="R215" s="3"/>
      <c r="S215" s="114"/>
      <c r="T215" s="3"/>
      <c r="U215" s="114"/>
      <c r="V215" s="10">
        <f t="shared" si="4"/>
        <v>0</v>
      </c>
      <c r="W215" s="162"/>
      <c r="X215" s="70"/>
      <c r="Y215" s="76"/>
      <c r="Z215" s="70"/>
      <c r="AC215" s="104"/>
      <c r="AD215" s="2"/>
      <c r="AE215" s="2"/>
      <c r="AF215" s="144"/>
      <c r="AG215" s="96"/>
      <c r="AH215" s="116"/>
      <c r="AI215" s="143">
        <f>IF(OR(Anordnungstabelle[[#This Row],[Raten-
Zahlung]]="Ja",Anordnungstabelle[[#This Row],[Raten-
Zahlung]]="Rücknahme"),Anordnungstabelle[[#This Row],[Gesamtbetrag]]-Anordnungstabelle[[#This Row],[noch offener
Ratenbetrag]],0)</f>
        <v>0</v>
      </c>
      <c r="AJ215" s="121"/>
      <c r="AK215" s="119">
        <f>IF(Anordnungstabelle[[#This Row],[noch offener
Restbetrag
(wenn keine Ratenzahlung vereinbart)]]&gt;0,Anordnungstabelle[[#This Row],[Gesamtbetrag]]-Anordnungstabelle[[#This Row],[noch offener
Restbetrag
(wenn keine Ratenzahlung vereinbart)]],0)</f>
        <v>0</v>
      </c>
      <c r="AL215" s="68"/>
      <c r="AM215" s="65"/>
      <c r="AN215" s="8"/>
      <c r="AO215" s="5"/>
      <c r="AP215" s="12"/>
      <c r="AQ215" s="7"/>
      <c r="AR215" s="7"/>
      <c r="AS215" s="5"/>
      <c r="AT215" s="129"/>
      <c r="AU215" s="57"/>
      <c r="AV215" s="4"/>
    </row>
    <row r="216" spans="1:48" s="72" customFormat="1" x14ac:dyDescent="0.25">
      <c r="A216" s="14">
        <v>213</v>
      </c>
      <c r="F216" s="131"/>
      <c r="G216" s="2"/>
      <c r="H216" s="2"/>
      <c r="I216" s="78"/>
      <c r="J216" s="3"/>
      <c r="K216" s="114"/>
      <c r="L216" s="3"/>
      <c r="M216" s="114"/>
      <c r="N216" s="3"/>
      <c r="O216" s="114"/>
      <c r="P216" s="3"/>
      <c r="Q216" s="114"/>
      <c r="R216" s="3"/>
      <c r="S216" s="114"/>
      <c r="T216" s="3"/>
      <c r="U216" s="114"/>
      <c r="V216" s="10">
        <f t="shared" si="4"/>
        <v>0</v>
      </c>
      <c r="W216" s="162"/>
      <c r="X216" s="70"/>
      <c r="Y216" s="76"/>
      <c r="Z216" s="70"/>
      <c r="AC216" s="104"/>
      <c r="AD216" s="2"/>
      <c r="AE216" s="2"/>
      <c r="AF216" s="144"/>
      <c r="AG216" s="96"/>
      <c r="AH216" s="116"/>
      <c r="AI216" s="143">
        <f>IF(OR(Anordnungstabelle[[#This Row],[Raten-
Zahlung]]="Ja",Anordnungstabelle[[#This Row],[Raten-
Zahlung]]="Rücknahme"),Anordnungstabelle[[#This Row],[Gesamtbetrag]]-Anordnungstabelle[[#This Row],[noch offener
Ratenbetrag]],0)</f>
        <v>0</v>
      </c>
      <c r="AJ216" s="121"/>
      <c r="AK216" s="119">
        <f>IF(Anordnungstabelle[[#This Row],[noch offener
Restbetrag
(wenn keine Ratenzahlung vereinbart)]]&gt;0,Anordnungstabelle[[#This Row],[Gesamtbetrag]]-Anordnungstabelle[[#This Row],[noch offener
Restbetrag
(wenn keine Ratenzahlung vereinbart)]],0)</f>
        <v>0</v>
      </c>
      <c r="AL216" s="68"/>
      <c r="AM216" s="65"/>
      <c r="AN216" s="8"/>
      <c r="AO216" s="5"/>
      <c r="AP216" s="12"/>
      <c r="AQ216" s="7"/>
      <c r="AR216" s="7"/>
      <c r="AS216" s="5"/>
      <c r="AT216" s="129"/>
      <c r="AU216" s="57"/>
      <c r="AV216" s="4"/>
    </row>
    <row r="217" spans="1:48" s="72" customFormat="1" x14ac:dyDescent="0.25">
      <c r="A217" s="14">
        <v>214</v>
      </c>
      <c r="F217" s="131"/>
      <c r="G217" s="2"/>
      <c r="H217" s="2"/>
      <c r="I217" s="78"/>
      <c r="J217" s="3"/>
      <c r="K217" s="114"/>
      <c r="L217" s="3"/>
      <c r="M217" s="114"/>
      <c r="N217" s="3"/>
      <c r="O217" s="114"/>
      <c r="P217" s="3"/>
      <c r="Q217" s="114"/>
      <c r="R217" s="3"/>
      <c r="S217" s="114"/>
      <c r="T217" s="3"/>
      <c r="U217" s="114"/>
      <c r="V217" s="10">
        <f t="shared" si="4"/>
        <v>0</v>
      </c>
      <c r="W217" s="162"/>
      <c r="X217" s="70"/>
      <c r="Y217" s="76"/>
      <c r="Z217" s="70"/>
      <c r="AC217" s="104"/>
      <c r="AD217" s="2"/>
      <c r="AE217" s="2"/>
      <c r="AF217" s="144"/>
      <c r="AG217" s="96"/>
      <c r="AH217" s="116"/>
      <c r="AI217" s="143">
        <f>IF(OR(Anordnungstabelle[[#This Row],[Raten-
Zahlung]]="Ja",Anordnungstabelle[[#This Row],[Raten-
Zahlung]]="Rücknahme"),Anordnungstabelle[[#This Row],[Gesamtbetrag]]-Anordnungstabelle[[#This Row],[noch offener
Ratenbetrag]],0)</f>
        <v>0</v>
      </c>
      <c r="AJ217" s="121"/>
      <c r="AK217" s="119">
        <f>IF(Anordnungstabelle[[#This Row],[noch offener
Restbetrag
(wenn keine Ratenzahlung vereinbart)]]&gt;0,Anordnungstabelle[[#This Row],[Gesamtbetrag]]-Anordnungstabelle[[#This Row],[noch offener
Restbetrag
(wenn keine Ratenzahlung vereinbart)]],0)</f>
        <v>0</v>
      </c>
      <c r="AL217" s="68"/>
      <c r="AM217" s="65"/>
      <c r="AN217" s="8"/>
      <c r="AO217" s="5"/>
      <c r="AP217" s="12"/>
      <c r="AQ217" s="7"/>
      <c r="AR217" s="7"/>
      <c r="AS217" s="5"/>
      <c r="AT217" s="129"/>
      <c r="AU217" s="57"/>
      <c r="AV217" s="4"/>
    </row>
    <row r="218" spans="1:48" s="72" customFormat="1" x14ac:dyDescent="0.25">
      <c r="A218" s="14">
        <v>215</v>
      </c>
      <c r="F218" s="131"/>
      <c r="G218" s="2"/>
      <c r="H218" s="2"/>
      <c r="I218" s="78"/>
      <c r="J218" s="3"/>
      <c r="K218" s="114"/>
      <c r="L218" s="3"/>
      <c r="M218" s="114"/>
      <c r="N218" s="3"/>
      <c r="O218" s="114"/>
      <c r="P218" s="3"/>
      <c r="Q218" s="114"/>
      <c r="R218" s="3"/>
      <c r="S218" s="114"/>
      <c r="T218" s="3"/>
      <c r="U218" s="114"/>
      <c r="V218" s="10">
        <f t="shared" si="4"/>
        <v>0</v>
      </c>
      <c r="W218" s="162"/>
      <c r="X218" s="70"/>
      <c r="Y218" s="76"/>
      <c r="Z218" s="70"/>
      <c r="AC218" s="104"/>
      <c r="AD218" s="2"/>
      <c r="AE218" s="2"/>
      <c r="AF218" s="144"/>
      <c r="AG218" s="96"/>
      <c r="AH218" s="116"/>
      <c r="AI218" s="143">
        <f>IF(OR(Anordnungstabelle[[#This Row],[Raten-
Zahlung]]="Ja",Anordnungstabelle[[#This Row],[Raten-
Zahlung]]="Rücknahme"),Anordnungstabelle[[#This Row],[Gesamtbetrag]]-Anordnungstabelle[[#This Row],[noch offener
Ratenbetrag]],0)</f>
        <v>0</v>
      </c>
      <c r="AJ218" s="121"/>
      <c r="AK218" s="119">
        <f>IF(Anordnungstabelle[[#This Row],[noch offener
Restbetrag
(wenn keine Ratenzahlung vereinbart)]]&gt;0,Anordnungstabelle[[#This Row],[Gesamtbetrag]]-Anordnungstabelle[[#This Row],[noch offener
Restbetrag
(wenn keine Ratenzahlung vereinbart)]],0)</f>
        <v>0</v>
      </c>
      <c r="AL218" s="68"/>
      <c r="AM218" s="65"/>
      <c r="AN218" s="8"/>
      <c r="AO218" s="5"/>
      <c r="AP218" s="12"/>
      <c r="AQ218" s="7"/>
      <c r="AR218" s="7"/>
      <c r="AS218" s="5"/>
      <c r="AT218" s="129"/>
      <c r="AU218" s="57"/>
      <c r="AV218" s="4"/>
    </row>
    <row r="219" spans="1:48" s="72" customFormat="1" x14ac:dyDescent="0.25">
      <c r="A219" s="14">
        <v>216</v>
      </c>
      <c r="F219" s="131"/>
      <c r="G219" s="2"/>
      <c r="H219" s="2"/>
      <c r="I219" s="78"/>
      <c r="J219" s="3"/>
      <c r="K219" s="114"/>
      <c r="L219" s="3"/>
      <c r="M219" s="114"/>
      <c r="N219" s="3"/>
      <c r="O219" s="114"/>
      <c r="P219" s="3"/>
      <c r="Q219" s="114"/>
      <c r="R219" s="3"/>
      <c r="S219" s="114"/>
      <c r="T219" s="3"/>
      <c r="U219" s="114"/>
      <c r="V219" s="10">
        <f t="shared" si="4"/>
        <v>0</v>
      </c>
      <c r="W219" s="162"/>
      <c r="X219" s="70"/>
      <c r="Y219" s="76"/>
      <c r="Z219" s="70"/>
      <c r="AC219" s="104"/>
      <c r="AD219" s="2"/>
      <c r="AE219" s="2"/>
      <c r="AF219" s="144"/>
      <c r="AG219" s="96"/>
      <c r="AH219" s="116"/>
      <c r="AI219" s="143">
        <f>IF(OR(Anordnungstabelle[[#This Row],[Raten-
Zahlung]]="Ja",Anordnungstabelle[[#This Row],[Raten-
Zahlung]]="Rücknahme"),Anordnungstabelle[[#This Row],[Gesamtbetrag]]-Anordnungstabelle[[#This Row],[noch offener
Ratenbetrag]],0)</f>
        <v>0</v>
      </c>
      <c r="AJ219" s="121"/>
      <c r="AK219" s="119">
        <f>IF(Anordnungstabelle[[#This Row],[noch offener
Restbetrag
(wenn keine Ratenzahlung vereinbart)]]&gt;0,Anordnungstabelle[[#This Row],[Gesamtbetrag]]-Anordnungstabelle[[#This Row],[noch offener
Restbetrag
(wenn keine Ratenzahlung vereinbart)]],0)</f>
        <v>0</v>
      </c>
      <c r="AL219" s="68"/>
      <c r="AM219" s="65"/>
      <c r="AN219" s="8"/>
      <c r="AO219" s="5"/>
      <c r="AP219" s="12"/>
      <c r="AQ219" s="7"/>
      <c r="AR219" s="7"/>
      <c r="AS219" s="5"/>
      <c r="AT219" s="129"/>
      <c r="AU219" s="57"/>
      <c r="AV219" s="4"/>
    </row>
    <row r="220" spans="1:48" s="72" customFormat="1" x14ac:dyDescent="0.25">
      <c r="A220" s="14">
        <v>217</v>
      </c>
      <c r="F220" s="131"/>
      <c r="G220" s="2"/>
      <c r="H220" s="2"/>
      <c r="I220" s="78"/>
      <c r="J220" s="3"/>
      <c r="K220" s="114"/>
      <c r="L220" s="3"/>
      <c r="M220" s="114"/>
      <c r="N220" s="3"/>
      <c r="O220" s="114"/>
      <c r="P220" s="3"/>
      <c r="Q220" s="114"/>
      <c r="R220" s="3"/>
      <c r="S220" s="114"/>
      <c r="T220" s="3"/>
      <c r="U220" s="114"/>
      <c r="V220" s="10">
        <f t="shared" si="4"/>
        <v>0</v>
      </c>
      <c r="W220" s="162"/>
      <c r="X220" s="70"/>
      <c r="Y220" s="76"/>
      <c r="Z220" s="70"/>
      <c r="AC220" s="104"/>
      <c r="AD220" s="2"/>
      <c r="AE220" s="2"/>
      <c r="AF220" s="144"/>
      <c r="AG220" s="96"/>
      <c r="AH220" s="116"/>
      <c r="AI220" s="143">
        <f>IF(OR(Anordnungstabelle[[#This Row],[Raten-
Zahlung]]="Ja",Anordnungstabelle[[#This Row],[Raten-
Zahlung]]="Rücknahme"),Anordnungstabelle[[#This Row],[Gesamtbetrag]]-Anordnungstabelle[[#This Row],[noch offener
Ratenbetrag]],0)</f>
        <v>0</v>
      </c>
      <c r="AJ220" s="121"/>
      <c r="AK220" s="119">
        <f>IF(Anordnungstabelle[[#This Row],[noch offener
Restbetrag
(wenn keine Ratenzahlung vereinbart)]]&gt;0,Anordnungstabelle[[#This Row],[Gesamtbetrag]]-Anordnungstabelle[[#This Row],[noch offener
Restbetrag
(wenn keine Ratenzahlung vereinbart)]],0)</f>
        <v>0</v>
      </c>
      <c r="AL220" s="68"/>
      <c r="AM220" s="65"/>
      <c r="AN220" s="8"/>
      <c r="AO220" s="5"/>
      <c r="AP220" s="12"/>
      <c r="AQ220" s="7"/>
      <c r="AR220" s="7"/>
      <c r="AS220" s="5"/>
      <c r="AT220" s="129"/>
      <c r="AU220" s="57"/>
      <c r="AV220" s="4"/>
    </row>
    <row r="221" spans="1:48" s="72" customFormat="1" x14ac:dyDescent="0.25">
      <c r="A221" s="14">
        <v>218</v>
      </c>
      <c r="F221" s="131"/>
      <c r="G221" s="2"/>
      <c r="H221" s="2"/>
      <c r="I221" s="78"/>
      <c r="J221" s="3"/>
      <c r="K221" s="114"/>
      <c r="L221" s="3"/>
      <c r="M221" s="114"/>
      <c r="N221" s="3"/>
      <c r="O221" s="114"/>
      <c r="P221" s="3"/>
      <c r="Q221" s="114"/>
      <c r="R221" s="3"/>
      <c r="S221" s="114"/>
      <c r="T221" s="3"/>
      <c r="U221" s="114"/>
      <c r="V221" s="10">
        <f t="shared" si="4"/>
        <v>0</v>
      </c>
      <c r="W221" s="162"/>
      <c r="X221" s="70"/>
      <c r="Y221" s="76"/>
      <c r="Z221" s="70"/>
      <c r="AC221" s="104"/>
      <c r="AD221" s="2"/>
      <c r="AE221" s="2"/>
      <c r="AF221" s="144"/>
      <c r="AG221" s="96"/>
      <c r="AH221" s="116"/>
      <c r="AI221" s="143">
        <f>IF(OR(Anordnungstabelle[[#This Row],[Raten-
Zahlung]]="Ja",Anordnungstabelle[[#This Row],[Raten-
Zahlung]]="Rücknahme"),Anordnungstabelle[[#This Row],[Gesamtbetrag]]-Anordnungstabelle[[#This Row],[noch offener
Ratenbetrag]],0)</f>
        <v>0</v>
      </c>
      <c r="AJ221" s="121"/>
      <c r="AK221" s="119">
        <f>IF(Anordnungstabelle[[#This Row],[noch offener
Restbetrag
(wenn keine Ratenzahlung vereinbart)]]&gt;0,Anordnungstabelle[[#This Row],[Gesamtbetrag]]-Anordnungstabelle[[#This Row],[noch offener
Restbetrag
(wenn keine Ratenzahlung vereinbart)]],0)</f>
        <v>0</v>
      </c>
      <c r="AL221" s="68"/>
      <c r="AM221" s="65"/>
      <c r="AN221" s="8"/>
      <c r="AO221" s="5"/>
      <c r="AP221" s="12"/>
      <c r="AQ221" s="7"/>
      <c r="AR221" s="7"/>
      <c r="AS221" s="5"/>
      <c r="AT221" s="129"/>
      <c r="AU221" s="57"/>
      <c r="AV221" s="4"/>
    </row>
    <row r="222" spans="1:48" s="72" customFormat="1" x14ac:dyDescent="0.25">
      <c r="A222" s="14">
        <v>219</v>
      </c>
      <c r="F222" s="131"/>
      <c r="G222" s="2"/>
      <c r="H222" s="2"/>
      <c r="I222" s="78"/>
      <c r="J222" s="3"/>
      <c r="K222" s="114"/>
      <c r="L222" s="3"/>
      <c r="M222" s="114"/>
      <c r="N222" s="3"/>
      <c r="O222" s="114"/>
      <c r="P222" s="3"/>
      <c r="Q222" s="114"/>
      <c r="R222" s="3"/>
      <c r="S222" s="114"/>
      <c r="T222" s="3"/>
      <c r="U222" s="114"/>
      <c r="V222" s="10">
        <f t="shared" si="4"/>
        <v>0</v>
      </c>
      <c r="W222" s="162"/>
      <c r="X222" s="70"/>
      <c r="Y222" s="76"/>
      <c r="Z222" s="70"/>
      <c r="AC222" s="104"/>
      <c r="AD222" s="2"/>
      <c r="AE222" s="2"/>
      <c r="AF222" s="144"/>
      <c r="AG222" s="96"/>
      <c r="AH222" s="116"/>
      <c r="AI222" s="143">
        <f>IF(OR(Anordnungstabelle[[#This Row],[Raten-
Zahlung]]="Ja",Anordnungstabelle[[#This Row],[Raten-
Zahlung]]="Rücknahme"),Anordnungstabelle[[#This Row],[Gesamtbetrag]]-Anordnungstabelle[[#This Row],[noch offener
Ratenbetrag]],0)</f>
        <v>0</v>
      </c>
      <c r="AJ222" s="121"/>
      <c r="AK222" s="119">
        <f>IF(Anordnungstabelle[[#This Row],[noch offener
Restbetrag
(wenn keine Ratenzahlung vereinbart)]]&gt;0,Anordnungstabelle[[#This Row],[Gesamtbetrag]]-Anordnungstabelle[[#This Row],[noch offener
Restbetrag
(wenn keine Ratenzahlung vereinbart)]],0)</f>
        <v>0</v>
      </c>
      <c r="AL222" s="68"/>
      <c r="AM222" s="65"/>
      <c r="AN222" s="8"/>
      <c r="AO222" s="5"/>
      <c r="AP222" s="12"/>
      <c r="AQ222" s="7"/>
      <c r="AR222" s="7"/>
      <c r="AS222" s="5"/>
      <c r="AT222" s="129"/>
      <c r="AU222" s="57"/>
      <c r="AV222" s="4"/>
    </row>
    <row r="223" spans="1:48" s="72" customFormat="1" x14ac:dyDescent="0.25">
      <c r="A223" s="14">
        <v>220</v>
      </c>
      <c r="F223" s="131"/>
      <c r="G223" s="2"/>
      <c r="H223" s="2"/>
      <c r="I223" s="78"/>
      <c r="J223" s="3"/>
      <c r="K223" s="114"/>
      <c r="L223" s="3"/>
      <c r="M223" s="114"/>
      <c r="N223" s="3"/>
      <c r="O223" s="114"/>
      <c r="P223" s="3"/>
      <c r="Q223" s="114"/>
      <c r="R223" s="3"/>
      <c r="S223" s="114"/>
      <c r="T223" s="3"/>
      <c r="U223" s="114"/>
      <c r="V223" s="10">
        <f t="shared" si="4"/>
        <v>0</v>
      </c>
      <c r="W223" s="162"/>
      <c r="X223" s="70"/>
      <c r="Y223" s="76"/>
      <c r="Z223" s="70"/>
      <c r="AC223" s="104"/>
      <c r="AD223" s="2"/>
      <c r="AE223" s="2"/>
      <c r="AF223" s="144"/>
      <c r="AG223" s="96"/>
      <c r="AH223" s="116"/>
      <c r="AI223" s="143">
        <f>IF(OR(Anordnungstabelle[[#This Row],[Raten-
Zahlung]]="Ja",Anordnungstabelle[[#This Row],[Raten-
Zahlung]]="Rücknahme"),Anordnungstabelle[[#This Row],[Gesamtbetrag]]-Anordnungstabelle[[#This Row],[noch offener
Ratenbetrag]],0)</f>
        <v>0</v>
      </c>
      <c r="AJ223" s="121"/>
      <c r="AK223" s="119">
        <f>IF(Anordnungstabelle[[#This Row],[noch offener
Restbetrag
(wenn keine Ratenzahlung vereinbart)]]&gt;0,Anordnungstabelle[[#This Row],[Gesamtbetrag]]-Anordnungstabelle[[#This Row],[noch offener
Restbetrag
(wenn keine Ratenzahlung vereinbart)]],0)</f>
        <v>0</v>
      </c>
      <c r="AL223" s="68"/>
      <c r="AM223" s="65"/>
      <c r="AN223" s="8"/>
      <c r="AO223" s="5"/>
      <c r="AP223" s="12"/>
      <c r="AQ223" s="7"/>
      <c r="AR223" s="7"/>
      <c r="AS223" s="5"/>
      <c r="AT223" s="129"/>
      <c r="AU223" s="57"/>
      <c r="AV223" s="4"/>
    </row>
    <row r="224" spans="1:48" s="72" customFormat="1" x14ac:dyDescent="0.25">
      <c r="A224" s="14">
        <v>221</v>
      </c>
      <c r="F224" s="131"/>
      <c r="G224" s="2"/>
      <c r="H224" s="2"/>
      <c r="I224" s="78"/>
      <c r="J224" s="3"/>
      <c r="K224" s="114"/>
      <c r="L224" s="3"/>
      <c r="M224" s="114"/>
      <c r="N224" s="3"/>
      <c r="O224" s="114"/>
      <c r="P224" s="3"/>
      <c r="Q224" s="114"/>
      <c r="R224" s="3"/>
      <c r="S224" s="114"/>
      <c r="T224" s="3"/>
      <c r="U224" s="114"/>
      <c r="V224" s="10">
        <f t="shared" ref="V224:V287" si="5">SUM(K224,M224,O224,Q224,S224,U224)</f>
        <v>0</v>
      </c>
      <c r="W224" s="162"/>
      <c r="X224" s="70"/>
      <c r="Y224" s="76"/>
      <c r="Z224" s="70"/>
      <c r="AC224" s="104"/>
      <c r="AD224" s="2"/>
      <c r="AE224" s="2"/>
      <c r="AF224" s="144"/>
      <c r="AG224" s="96"/>
      <c r="AH224" s="116"/>
      <c r="AI224" s="143">
        <f>IF(OR(Anordnungstabelle[[#This Row],[Raten-
Zahlung]]="Ja",Anordnungstabelle[[#This Row],[Raten-
Zahlung]]="Rücknahme"),Anordnungstabelle[[#This Row],[Gesamtbetrag]]-Anordnungstabelle[[#This Row],[noch offener
Ratenbetrag]],0)</f>
        <v>0</v>
      </c>
      <c r="AJ224" s="121"/>
      <c r="AK224" s="119">
        <f>IF(Anordnungstabelle[[#This Row],[noch offener
Restbetrag
(wenn keine Ratenzahlung vereinbart)]]&gt;0,Anordnungstabelle[[#This Row],[Gesamtbetrag]]-Anordnungstabelle[[#This Row],[noch offener
Restbetrag
(wenn keine Ratenzahlung vereinbart)]],0)</f>
        <v>0</v>
      </c>
      <c r="AL224" s="68"/>
      <c r="AM224" s="65"/>
      <c r="AN224" s="8"/>
      <c r="AO224" s="5"/>
      <c r="AP224" s="12"/>
      <c r="AQ224" s="7"/>
      <c r="AR224" s="7"/>
      <c r="AS224" s="5"/>
      <c r="AT224" s="129"/>
      <c r="AU224" s="57"/>
      <c r="AV224" s="4"/>
    </row>
    <row r="225" spans="1:48" s="72" customFormat="1" x14ac:dyDescent="0.25">
      <c r="A225" s="14">
        <v>222</v>
      </c>
      <c r="F225" s="131"/>
      <c r="G225" s="2"/>
      <c r="H225" s="2"/>
      <c r="I225" s="78"/>
      <c r="J225" s="3"/>
      <c r="K225" s="114"/>
      <c r="L225" s="3"/>
      <c r="M225" s="114"/>
      <c r="N225" s="3"/>
      <c r="O225" s="114"/>
      <c r="P225" s="3"/>
      <c r="Q225" s="114"/>
      <c r="R225" s="3"/>
      <c r="S225" s="114"/>
      <c r="T225" s="3"/>
      <c r="U225" s="114"/>
      <c r="V225" s="10">
        <f t="shared" si="5"/>
        <v>0</v>
      </c>
      <c r="W225" s="162"/>
      <c r="X225" s="70"/>
      <c r="Y225" s="76"/>
      <c r="Z225" s="70"/>
      <c r="AC225" s="104"/>
      <c r="AD225" s="2"/>
      <c r="AE225" s="2"/>
      <c r="AF225" s="144"/>
      <c r="AG225" s="96"/>
      <c r="AH225" s="116"/>
      <c r="AI225" s="143">
        <f>IF(OR(Anordnungstabelle[[#This Row],[Raten-
Zahlung]]="Ja",Anordnungstabelle[[#This Row],[Raten-
Zahlung]]="Rücknahme"),Anordnungstabelle[[#This Row],[Gesamtbetrag]]-Anordnungstabelle[[#This Row],[noch offener
Ratenbetrag]],0)</f>
        <v>0</v>
      </c>
      <c r="AJ225" s="121"/>
      <c r="AK225" s="119">
        <f>IF(Anordnungstabelle[[#This Row],[noch offener
Restbetrag
(wenn keine Ratenzahlung vereinbart)]]&gt;0,Anordnungstabelle[[#This Row],[Gesamtbetrag]]-Anordnungstabelle[[#This Row],[noch offener
Restbetrag
(wenn keine Ratenzahlung vereinbart)]],0)</f>
        <v>0</v>
      </c>
      <c r="AL225" s="68"/>
      <c r="AM225" s="65"/>
      <c r="AN225" s="8"/>
      <c r="AO225" s="5"/>
      <c r="AP225" s="12"/>
      <c r="AQ225" s="7"/>
      <c r="AR225" s="7"/>
      <c r="AS225" s="5"/>
      <c r="AT225" s="129"/>
      <c r="AU225" s="57"/>
      <c r="AV225" s="4"/>
    </row>
    <row r="226" spans="1:48" s="72" customFormat="1" x14ac:dyDescent="0.25">
      <c r="A226" s="14">
        <v>223</v>
      </c>
      <c r="F226" s="131"/>
      <c r="G226" s="2"/>
      <c r="H226" s="2"/>
      <c r="I226" s="78"/>
      <c r="J226" s="3"/>
      <c r="K226" s="114"/>
      <c r="L226" s="3"/>
      <c r="M226" s="114"/>
      <c r="N226" s="3"/>
      <c r="O226" s="114"/>
      <c r="P226" s="3"/>
      <c r="Q226" s="114"/>
      <c r="R226" s="3"/>
      <c r="S226" s="114"/>
      <c r="T226" s="3"/>
      <c r="U226" s="114"/>
      <c r="V226" s="10">
        <f t="shared" si="5"/>
        <v>0</v>
      </c>
      <c r="W226" s="162"/>
      <c r="X226" s="70"/>
      <c r="Y226" s="76"/>
      <c r="Z226" s="70"/>
      <c r="AC226" s="104"/>
      <c r="AD226" s="2"/>
      <c r="AE226" s="2"/>
      <c r="AF226" s="144"/>
      <c r="AG226" s="96"/>
      <c r="AH226" s="116"/>
      <c r="AI226" s="143">
        <f>IF(OR(Anordnungstabelle[[#This Row],[Raten-
Zahlung]]="Ja",Anordnungstabelle[[#This Row],[Raten-
Zahlung]]="Rücknahme"),Anordnungstabelle[[#This Row],[Gesamtbetrag]]-Anordnungstabelle[[#This Row],[noch offener
Ratenbetrag]],0)</f>
        <v>0</v>
      </c>
      <c r="AJ226" s="121"/>
      <c r="AK226" s="119">
        <f>IF(Anordnungstabelle[[#This Row],[noch offener
Restbetrag
(wenn keine Ratenzahlung vereinbart)]]&gt;0,Anordnungstabelle[[#This Row],[Gesamtbetrag]]-Anordnungstabelle[[#This Row],[noch offener
Restbetrag
(wenn keine Ratenzahlung vereinbart)]],0)</f>
        <v>0</v>
      </c>
      <c r="AL226" s="68"/>
      <c r="AM226" s="65"/>
      <c r="AN226" s="8"/>
      <c r="AO226" s="5"/>
      <c r="AP226" s="12"/>
      <c r="AQ226" s="7"/>
      <c r="AR226" s="7"/>
      <c r="AS226" s="5"/>
      <c r="AT226" s="129"/>
      <c r="AU226" s="57"/>
      <c r="AV226" s="4"/>
    </row>
    <row r="227" spans="1:48" s="72" customFormat="1" x14ac:dyDescent="0.25">
      <c r="A227" s="14">
        <v>224</v>
      </c>
      <c r="F227" s="131"/>
      <c r="G227" s="2"/>
      <c r="H227" s="2"/>
      <c r="I227" s="78"/>
      <c r="J227" s="3"/>
      <c r="K227" s="114"/>
      <c r="L227" s="3"/>
      <c r="M227" s="114"/>
      <c r="N227" s="3"/>
      <c r="O227" s="114"/>
      <c r="P227" s="3"/>
      <c r="Q227" s="114"/>
      <c r="R227" s="3"/>
      <c r="S227" s="114"/>
      <c r="T227" s="3"/>
      <c r="U227" s="114"/>
      <c r="V227" s="10">
        <f t="shared" si="5"/>
        <v>0</v>
      </c>
      <c r="W227" s="162"/>
      <c r="X227" s="70"/>
      <c r="Y227" s="76"/>
      <c r="Z227" s="70"/>
      <c r="AC227" s="104"/>
      <c r="AD227" s="2"/>
      <c r="AE227" s="2"/>
      <c r="AF227" s="144"/>
      <c r="AG227" s="96"/>
      <c r="AH227" s="116"/>
      <c r="AI227" s="143">
        <f>IF(OR(Anordnungstabelle[[#This Row],[Raten-
Zahlung]]="Ja",Anordnungstabelle[[#This Row],[Raten-
Zahlung]]="Rücknahme"),Anordnungstabelle[[#This Row],[Gesamtbetrag]]-Anordnungstabelle[[#This Row],[noch offener
Ratenbetrag]],0)</f>
        <v>0</v>
      </c>
      <c r="AJ227" s="121"/>
      <c r="AK227" s="119">
        <f>IF(Anordnungstabelle[[#This Row],[noch offener
Restbetrag
(wenn keine Ratenzahlung vereinbart)]]&gt;0,Anordnungstabelle[[#This Row],[Gesamtbetrag]]-Anordnungstabelle[[#This Row],[noch offener
Restbetrag
(wenn keine Ratenzahlung vereinbart)]],0)</f>
        <v>0</v>
      </c>
      <c r="AL227" s="68"/>
      <c r="AM227" s="65"/>
      <c r="AN227" s="8"/>
      <c r="AO227" s="5"/>
      <c r="AP227" s="12"/>
      <c r="AQ227" s="7"/>
      <c r="AR227" s="7"/>
      <c r="AS227" s="5"/>
      <c r="AT227" s="129"/>
      <c r="AU227" s="57"/>
      <c r="AV227" s="4"/>
    </row>
    <row r="228" spans="1:48" s="72" customFormat="1" x14ac:dyDescent="0.25">
      <c r="A228" s="14">
        <v>225</v>
      </c>
      <c r="F228" s="131"/>
      <c r="G228" s="2"/>
      <c r="H228" s="2"/>
      <c r="I228" s="78"/>
      <c r="J228" s="3"/>
      <c r="K228" s="114"/>
      <c r="L228" s="3"/>
      <c r="M228" s="114"/>
      <c r="N228" s="3"/>
      <c r="O228" s="114"/>
      <c r="P228" s="3"/>
      <c r="Q228" s="114"/>
      <c r="R228" s="3"/>
      <c r="S228" s="114"/>
      <c r="T228" s="3"/>
      <c r="U228" s="114"/>
      <c r="V228" s="10">
        <f t="shared" si="5"/>
        <v>0</v>
      </c>
      <c r="W228" s="162"/>
      <c r="X228" s="70"/>
      <c r="Y228" s="76"/>
      <c r="Z228" s="70"/>
      <c r="AC228" s="104"/>
      <c r="AD228" s="2"/>
      <c r="AE228" s="2"/>
      <c r="AF228" s="144"/>
      <c r="AG228" s="96"/>
      <c r="AH228" s="116"/>
      <c r="AI228" s="143">
        <f>IF(OR(Anordnungstabelle[[#This Row],[Raten-
Zahlung]]="Ja",Anordnungstabelle[[#This Row],[Raten-
Zahlung]]="Rücknahme"),Anordnungstabelle[[#This Row],[Gesamtbetrag]]-Anordnungstabelle[[#This Row],[noch offener
Ratenbetrag]],0)</f>
        <v>0</v>
      </c>
      <c r="AJ228" s="121"/>
      <c r="AK228" s="119">
        <f>IF(Anordnungstabelle[[#This Row],[noch offener
Restbetrag
(wenn keine Ratenzahlung vereinbart)]]&gt;0,Anordnungstabelle[[#This Row],[Gesamtbetrag]]-Anordnungstabelle[[#This Row],[noch offener
Restbetrag
(wenn keine Ratenzahlung vereinbart)]],0)</f>
        <v>0</v>
      </c>
      <c r="AL228" s="68"/>
      <c r="AM228" s="65"/>
      <c r="AN228" s="8"/>
      <c r="AO228" s="5"/>
      <c r="AP228" s="12"/>
      <c r="AQ228" s="7"/>
      <c r="AR228" s="7"/>
      <c r="AS228" s="5"/>
      <c r="AT228" s="129"/>
      <c r="AU228" s="57"/>
      <c r="AV228" s="4"/>
    </row>
    <row r="229" spans="1:48" s="72" customFormat="1" x14ac:dyDescent="0.25">
      <c r="A229" s="14">
        <v>226</v>
      </c>
      <c r="F229" s="131"/>
      <c r="G229" s="2"/>
      <c r="H229" s="2"/>
      <c r="I229" s="78"/>
      <c r="J229" s="3"/>
      <c r="K229" s="114"/>
      <c r="L229" s="3"/>
      <c r="M229" s="114"/>
      <c r="N229" s="3"/>
      <c r="O229" s="114"/>
      <c r="P229" s="3"/>
      <c r="Q229" s="114"/>
      <c r="R229" s="3"/>
      <c r="S229" s="114"/>
      <c r="T229" s="3"/>
      <c r="U229" s="114"/>
      <c r="V229" s="10">
        <f t="shared" si="5"/>
        <v>0</v>
      </c>
      <c r="W229" s="162"/>
      <c r="X229" s="70"/>
      <c r="Y229" s="76"/>
      <c r="Z229" s="70"/>
      <c r="AC229" s="104"/>
      <c r="AD229" s="2"/>
      <c r="AE229" s="2"/>
      <c r="AF229" s="144"/>
      <c r="AG229" s="96"/>
      <c r="AH229" s="116"/>
      <c r="AI229" s="143">
        <f>IF(OR(Anordnungstabelle[[#This Row],[Raten-
Zahlung]]="Ja",Anordnungstabelle[[#This Row],[Raten-
Zahlung]]="Rücknahme"),Anordnungstabelle[[#This Row],[Gesamtbetrag]]-Anordnungstabelle[[#This Row],[noch offener
Ratenbetrag]],0)</f>
        <v>0</v>
      </c>
      <c r="AJ229" s="121"/>
      <c r="AK229" s="119">
        <f>IF(Anordnungstabelle[[#This Row],[noch offener
Restbetrag
(wenn keine Ratenzahlung vereinbart)]]&gt;0,Anordnungstabelle[[#This Row],[Gesamtbetrag]]-Anordnungstabelle[[#This Row],[noch offener
Restbetrag
(wenn keine Ratenzahlung vereinbart)]],0)</f>
        <v>0</v>
      </c>
      <c r="AL229" s="68"/>
      <c r="AM229" s="65"/>
      <c r="AN229" s="8"/>
      <c r="AO229" s="5"/>
      <c r="AP229" s="12"/>
      <c r="AQ229" s="7"/>
      <c r="AR229" s="7"/>
      <c r="AS229" s="5"/>
      <c r="AT229" s="129"/>
      <c r="AU229" s="57"/>
      <c r="AV229" s="4"/>
    </row>
    <row r="230" spans="1:48" s="72" customFormat="1" x14ac:dyDescent="0.25">
      <c r="A230" s="14">
        <v>227</v>
      </c>
      <c r="F230" s="131"/>
      <c r="G230" s="2"/>
      <c r="H230" s="2"/>
      <c r="I230" s="78"/>
      <c r="J230" s="3"/>
      <c r="K230" s="114"/>
      <c r="L230" s="3"/>
      <c r="M230" s="114"/>
      <c r="N230" s="3"/>
      <c r="O230" s="114"/>
      <c r="P230" s="3"/>
      <c r="Q230" s="114"/>
      <c r="R230" s="3"/>
      <c r="S230" s="114"/>
      <c r="T230" s="3"/>
      <c r="U230" s="114"/>
      <c r="V230" s="10">
        <f t="shared" si="5"/>
        <v>0</v>
      </c>
      <c r="W230" s="162"/>
      <c r="X230" s="70"/>
      <c r="Y230" s="76"/>
      <c r="Z230" s="70"/>
      <c r="AC230" s="104"/>
      <c r="AD230" s="2"/>
      <c r="AE230" s="2"/>
      <c r="AF230" s="144"/>
      <c r="AG230" s="96"/>
      <c r="AH230" s="116"/>
      <c r="AI230" s="143">
        <f>IF(OR(Anordnungstabelle[[#This Row],[Raten-
Zahlung]]="Ja",Anordnungstabelle[[#This Row],[Raten-
Zahlung]]="Rücknahme"),Anordnungstabelle[[#This Row],[Gesamtbetrag]]-Anordnungstabelle[[#This Row],[noch offener
Ratenbetrag]],0)</f>
        <v>0</v>
      </c>
      <c r="AJ230" s="121"/>
      <c r="AK230" s="119">
        <f>IF(Anordnungstabelle[[#This Row],[noch offener
Restbetrag
(wenn keine Ratenzahlung vereinbart)]]&gt;0,Anordnungstabelle[[#This Row],[Gesamtbetrag]]-Anordnungstabelle[[#This Row],[noch offener
Restbetrag
(wenn keine Ratenzahlung vereinbart)]],0)</f>
        <v>0</v>
      </c>
      <c r="AL230" s="68"/>
      <c r="AM230" s="65"/>
      <c r="AN230" s="8"/>
      <c r="AO230" s="5"/>
      <c r="AP230" s="12"/>
      <c r="AQ230" s="7"/>
      <c r="AR230" s="7"/>
      <c r="AS230" s="5"/>
      <c r="AT230" s="129"/>
      <c r="AU230" s="57"/>
      <c r="AV230" s="4"/>
    </row>
    <row r="231" spans="1:48" s="72" customFormat="1" x14ac:dyDescent="0.25">
      <c r="A231" s="14">
        <v>228</v>
      </c>
      <c r="F231" s="131"/>
      <c r="G231" s="2"/>
      <c r="H231" s="2"/>
      <c r="I231" s="78"/>
      <c r="J231" s="3"/>
      <c r="K231" s="114"/>
      <c r="L231" s="3"/>
      <c r="M231" s="114"/>
      <c r="N231" s="3"/>
      <c r="O231" s="114"/>
      <c r="P231" s="3"/>
      <c r="Q231" s="114"/>
      <c r="R231" s="3"/>
      <c r="S231" s="114"/>
      <c r="T231" s="3"/>
      <c r="U231" s="114"/>
      <c r="V231" s="10">
        <f t="shared" si="5"/>
        <v>0</v>
      </c>
      <c r="W231" s="162"/>
      <c r="X231" s="70"/>
      <c r="Y231" s="76"/>
      <c r="Z231" s="70"/>
      <c r="AC231" s="104"/>
      <c r="AD231" s="2"/>
      <c r="AE231" s="2"/>
      <c r="AF231" s="144"/>
      <c r="AG231" s="96"/>
      <c r="AH231" s="116"/>
      <c r="AI231" s="143">
        <f>IF(OR(Anordnungstabelle[[#This Row],[Raten-
Zahlung]]="Ja",Anordnungstabelle[[#This Row],[Raten-
Zahlung]]="Rücknahme"),Anordnungstabelle[[#This Row],[Gesamtbetrag]]-Anordnungstabelle[[#This Row],[noch offener
Ratenbetrag]],0)</f>
        <v>0</v>
      </c>
      <c r="AJ231" s="121"/>
      <c r="AK231" s="119">
        <f>IF(Anordnungstabelle[[#This Row],[noch offener
Restbetrag
(wenn keine Ratenzahlung vereinbart)]]&gt;0,Anordnungstabelle[[#This Row],[Gesamtbetrag]]-Anordnungstabelle[[#This Row],[noch offener
Restbetrag
(wenn keine Ratenzahlung vereinbart)]],0)</f>
        <v>0</v>
      </c>
      <c r="AL231" s="68"/>
      <c r="AM231" s="65"/>
      <c r="AN231" s="8"/>
      <c r="AO231" s="5"/>
      <c r="AP231" s="12"/>
      <c r="AQ231" s="7"/>
      <c r="AR231" s="7"/>
      <c r="AS231" s="5"/>
      <c r="AT231" s="129"/>
      <c r="AU231" s="57"/>
      <c r="AV231" s="4"/>
    </row>
    <row r="232" spans="1:48" s="72" customFormat="1" x14ac:dyDescent="0.25">
      <c r="A232" s="14">
        <v>229</v>
      </c>
      <c r="F232" s="131"/>
      <c r="G232" s="2"/>
      <c r="H232" s="2"/>
      <c r="I232" s="78"/>
      <c r="J232" s="3"/>
      <c r="K232" s="114"/>
      <c r="L232" s="3"/>
      <c r="M232" s="114"/>
      <c r="N232" s="3"/>
      <c r="O232" s="114"/>
      <c r="P232" s="3"/>
      <c r="Q232" s="114"/>
      <c r="R232" s="3"/>
      <c r="S232" s="114"/>
      <c r="T232" s="3"/>
      <c r="U232" s="114"/>
      <c r="V232" s="10">
        <f t="shared" si="5"/>
        <v>0</v>
      </c>
      <c r="W232" s="162"/>
      <c r="X232" s="70"/>
      <c r="Y232" s="76"/>
      <c r="Z232" s="70"/>
      <c r="AC232" s="104"/>
      <c r="AD232" s="2"/>
      <c r="AE232" s="2"/>
      <c r="AF232" s="144"/>
      <c r="AG232" s="96"/>
      <c r="AH232" s="116"/>
      <c r="AI232" s="143">
        <f>IF(OR(Anordnungstabelle[[#This Row],[Raten-
Zahlung]]="Ja",Anordnungstabelle[[#This Row],[Raten-
Zahlung]]="Rücknahme"),Anordnungstabelle[[#This Row],[Gesamtbetrag]]-Anordnungstabelle[[#This Row],[noch offener
Ratenbetrag]],0)</f>
        <v>0</v>
      </c>
      <c r="AJ232" s="121"/>
      <c r="AK232" s="119">
        <f>IF(Anordnungstabelle[[#This Row],[noch offener
Restbetrag
(wenn keine Ratenzahlung vereinbart)]]&gt;0,Anordnungstabelle[[#This Row],[Gesamtbetrag]]-Anordnungstabelle[[#This Row],[noch offener
Restbetrag
(wenn keine Ratenzahlung vereinbart)]],0)</f>
        <v>0</v>
      </c>
      <c r="AL232" s="68"/>
      <c r="AM232" s="65"/>
      <c r="AN232" s="8"/>
      <c r="AO232" s="5"/>
      <c r="AP232" s="12"/>
      <c r="AQ232" s="7"/>
      <c r="AR232" s="7"/>
      <c r="AS232" s="5"/>
      <c r="AT232" s="129"/>
      <c r="AU232" s="57"/>
      <c r="AV232" s="4"/>
    </row>
    <row r="233" spans="1:48" s="72" customFormat="1" x14ac:dyDescent="0.25">
      <c r="A233" s="14">
        <v>230</v>
      </c>
      <c r="F233" s="131"/>
      <c r="G233" s="2"/>
      <c r="H233" s="2"/>
      <c r="I233" s="78"/>
      <c r="J233" s="3"/>
      <c r="K233" s="114"/>
      <c r="L233" s="3"/>
      <c r="M233" s="114"/>
      <c r="N233" s="3"/>
      <c r="O233" s="114"/>
      <c r="P233" s="3"/>
      <c r="Q233" s="114"/>
      <c r="R233" s="3"/>
      <c r="S233" s="114"/>
      <c r="T233" s="3"/>
      <c r="U233" s="114"/>
      <c r="V233" s="10">
        <f t="shared" si="5"/>
        <v>0</v>
      </c>
      <c r="W233" s="162"/>
      <c r="X233" s="70"/>
      <c r="Y233" s="76"/>
      <c r="Z233" s="70"/>
      <c r="AC233" s="104"/>
      <c r="AD233" s="2"/>
      <c r="AE233" s="2"/>
      <c r="AF233" s="144"/>
      <c r="AG233" s="96"/>
      <c r="AH233" s="116"/>
      <c r="AI233" s="143">
        <f>IF(OR(Anordnungstabelle[[#This Row],[Raten-
Zahlung]]="Ja",Anordnungstabelle[[#This Row],[Raten-
Zahlung]]="Rücknahme"),Anordnungstabelle[[#This Row],[Gesamtbetrag]]-Anordnungstabelle[[#This Row],[noch offener
Ratenbetrag]],0)</f>
        <v>0</v>
      </c>
      <c r="AJ233" s="121"/>
      <c r="AK233" s="119">
        <f>IF(Anordnungstabelle[[#This Row],[noch offener
Restbetrag
(wenn keine Ratenzahlung vereinbart)]]&gt;0,Anordnungstabelle[[#This Row],[Gesamtbetrag]]-Anordnungstabelle[[#This Row],[noch offener
Restbetrag
(wenn keine Ratenzahlung vereinbart)]],0)</f>
        <v>0</v>
      </c>
      <c r="AL233" s="68"/>
      <c r="AM233" s="65"/>
      <c r="AN233" s="8"/>
      <c r="AO233" s="5"/>
      <c r="AP233" s="12"/>
      <c r="AQ233" s="7"/>
      <c r="AR233" s="7"/>
      <c r="AS233" s="5"/>
      <c r="AT233" s="129"/>
      <c r="AU233" s="57"/>
      <c r="AV233" s="4"/>
    </row>
    <row r="234" spans="1:48" s="72" customFormat="1" x14ac:dyDescent="0.25">
      <c r="A234" s="14">
        <v>231</v>
      </c>
      <c r="F234" s="131"/>
      <c r="G234" s="2"/>
      <c r="H234" s="2"/>
      <c r="I234" s="78"/>
      <c r="J234" s="3"/>
      <c r="K234" s="114"/>
      <c r="L234" s="3"/>
      <c r="M234" s="114"/>
      <c r="N234" s="3"/>
      <c r="O234" s="114"/>
      <c r="P234" s="3"/>
      <c r="Q234" s="114"/>
      <c r="R234" s="3"/>
      <c r="S234" s="114"/>
      <c r="T234" s="3"/>
      <c r="U234" s="114"/>
      <c r="V234" s="10">
        <f t="shared" si="5"/>
        <v>0</v>
      </c>
      <c r="W234" s="162"/>
      <c r="X234" s="70"/>
      <c r="Y234" s="76"/>
      <c r="Z234" s="70"/>
      <c r="AC234" s="104"/>
      <c r="AD234" s="2"/>
      <c r="AE234" s="2"/>
      <c r="AF234" s="144"/>
      <c r="AG234" s="96"/>
      <c r="AH234" s="116"/>
      <c r="AI234" s="143">
        <f>IF(OR(Anordnungstabelle[[#This Row],[Raten-
Zahlung]]="Ja",Anordnungstabelle[[#This Row],[Raten-
Zahlung]]="Rücknahme"),Anordnungstabelle[[#This Row],[Gesamtbetrag]]-Anordnungstabelle[[#This Row],[noch offener
Ratenbetrag]],0)</f>
        <v>0</v>
      </c>
      <c r="AJ234" s="121"/>
      <c r="AK234" s="119">
        <f>IF(Anordnungstabelle[[#This Row],[noch offener
Restbetrag
(wenn keine Ratenzahlung vereinbart)]]&gt;0,Anordnungstabelle[[#This Row],[Gesamtbetrag]]-Anordnungstabelle[[#This Row],[noch offener
Restbetrag
(wenn keine Ratenzahlung vereinbart)]],0)</f>
        <v>0</v>
      </c>
      <c r="AL234" s="68"/>
      <c r="AM234" s="65"/>
      <c r="AN234" s="8"/>
      <c r="AO234" s="5"/>
      <c r="AP234" s="12"/>
      <c r="AQ234" s="7"/>
      <c r="AR234" s="7"/>
      <c r="AS234" s="5"/>
      <c r="AT234" s="129"/>
      <c r="AU234" s="57"/>
      <c r="AV234" s="4"/>
    </row>
    <row r="235" spans="1:48" s="72" customFormat="1" x14ac:dyDescent="0.25">
      <c r="A235" s="14">
        <v>232</v>
      </c>
      <c r="F235" s="131"/>
      <c r="G235" s="2"/>
      <c r="H235" s="2"/>
      <c r="I235" s="78"/>
      <c r="J235" s="3"/>
      <c r="K235" s="114"/>
      <c r="L235" s="3"/>
      <c r="M235" s="114"/>
      <c r="N235" s="3"/>
      <c r="O235" s="114"/>
      <c r="P235" s="3"/>
      <c r="Q235" s="114"/>
      <c r="R235" s="3"/>
      <c r="S235" s="114"/>
      <c r="T235" s="3"/>
      <c r="U235" s="114"/>
      <c r="V235" s="10">
        <f t="shared" si="5"/>
        <v>0</v>
      </c>
      <c r="W235" s="162"/>
      <c r="X235" s="70"/>
      <c r="Y235" s="76"/>
      <c r="Z235" s="70"/>
      <c r="AC235" s="104"/>
      <c r="AD235" s="2"/>
      <c r="AE235" s="2"/>
      <c r="AF235" s="144"/>
      <c r="AG235" s="96"/>
      <c r="AH235" s="116"/>
      <c r="AI235" s="143">
        <f>IF(OR(Anordnungstabelle[[#This Row],[Raten-
Zahlung]]="Ja",Anordnungstabelle[[#This Row],[Raten-
Zahlung]]="Rücknahme"),Anordnungstabelle[[#This Row],[Gesamtbetrag]]-Anordnungstabelle[[#This Row],[noch offener
Ratenbetrag]],0)</f>
        <v>0</v>
      </c>
      <c r="AJ235" s="121"/>
      <c r="AK235" s="119">
        <f>IF(Anordnungstabelle[[#This Row],[noch offener
Restbetrag
(wenn keine Ratenzahlung vereinbart)]]&gt;0,Anordnungstabelle[[#This Row],[Gesamtbetrag]]-Anordnungstabelle[[#This Row],[noch offener
Restbetrag
(wenn keine Ratenzahlung vereinbart)]],0)</f>
        <v>0</v>
      </c>
      <c r="AL235" s="68"/>
      <c r="AM235" s="65"/>
      <c r="AN235" s="8"/>
      <c r="AO235" s="5"/>
      <c r="AP235" s="12"/>
      <c r="AQ235" s="7"/>
      <c r="AR235" s="7"/>
      <c r="AS235" s="5"/>
      <c r="AT235" s="129"/>
      <c r="AU235" s="57"/>
      <c r="AV235" s="4"/>
    </row>
    <row r="236" spans="1:48" s="72" customFormat="1" x14ac:dyDescent="0.25">
      <c r="A236" s="14">
        <v>233</v>
      </c>
      <c r="F236" s="131"/>
      <c r="G236" s="2"/>
      <c r="H236" s="2"/>
      <c r="I236" s="78"/>
      <c r="J236" s="3"/>
      <c r="K236" s="114"/>
      <c r="L236" s="3"/>
      <c r="M236" s="114"/>
      <c r="N236" s="3"/>
      <c r="O236" s="114"/>
      <c r="P236" s="3"/>
      <c r="Q236" s="114"/>
      <c r="R236" s="3"/>
      <c r="S236" s="114"/>
      <c r="T236" s="3"/>
      <c r="U236" s="114"/>
      <c r="V236" s="10">
        <f t="shared" si="5"/>
        <v>0</v>
      </c>
      <c r="W236" s="162"/>
      <c r="X236" s="70"/>
      <c r="Y236" s="76"/>
      <c r="Z236" s="70"/>
      <c r="AC236" s="104"/>
      <c r="AD236" s="2"/>
      <c r="AE236" s="2"/>
      <c r="AF236" s="144"/>
      <c r="AG236" s="96"/>
      <c r="AH236" s="116"/>
      <c r="AI236" s="143">
        <f>IF(OR(Anordnungstabelle[[#This Row],[Raten-
Zahlung]]="Ja",Anordnungstabelle[[#This Row],[Raten-
Zahlung]]="Rücknahme"),Anordnungstabelle[[#This Row],[Gesamtbetrag]]-Anordnungstabelle[[#This Row],[noch offener
Ratenbetrag]],0)</f>
        <v>0</v>
      </c>
      <c r="AJ236" s="121"/>
      <c r="AK236" s="119">
        <f>IF(Anordnungstabelle[[#This Row],[noch offener
Restbetrag
(wenn keine Ratenzahlung vereinbart)]]&gt;0,Anordnungstabelle[[#This Row],[Gesamtbetrag]]-Anordnungstabelle[[#This Row],[noch offener
Restbetrag
(wenn keine Ratenzahlung vereinbart)]],0)</f>
        <v>0</v>
      </c>
      <c r="AL236" s="68"/>
      <c r="AM236" s="65"/>
      <c r="AN236" s="8"/>
      <c r="AO236" s="5"/>
      <c r="AP236" s="12"/>
      <c r="AQ236" s="7"/>
      <c r="AR236" s="7"/>
      <c r="AS236" s="5"/>
      <c r="AT236" s="129"/>
      <c r="AU236" s="57"/>
      <c r="AV236" s="4"/>
    </row>
    <row r="237" spans="1:48" s="72" customFormat="1" x14ac:dyDescent="0.25">
      <c r="A237" s="14">
        <v>234</v>
      </c>
      <c r="F237" s="131"/>
      <c r="G237" s="2"/>
      <c r="H237" s="2"/>
      <c r="I237" s="78"/>
      <c r="J237" s="3"/>
      <c r="K237" s="114"/>
      <c r="L237" s="3"/>
      <c r="M237" s="114"/>
      <c r="N237" s="3"/>
      <c r="O237" s="114"/>
      <c r="P237" s="3"/>
      <c r="Q237" s="114"/>
      <c r="R237" s="3"/>
      <c r="S237" s="114"/>
      <c r="T237" s="3"/>
      <c r="U237" s="114"/>
      <c r="V237" s="10">
        <f t="shared" si="5"/>
        <v>0</v>
      </c>
      <c r="W237" s="162"/>
      <c r="X237" s="70"/>
      <c r="Y237" s="76"/>
      <c r="Z237" s="70"/>
      <c r="AC237" s="104"/>
      <c r="AD237" s="2"/>
      <c r="AE237" s="2"/>
      <c r="AF237" s="144"/>
      <c r="AG237" s="96"/>
      <c r="AH237" s="116"/>
      <c r="AI237" s="143">
        <f>IF(OR(Anordnungstabelle[[#This Row],[Raten-
Zahlung]]="Ja",Anordnungstabelle[[#This Row],[Raten-
Zahlung]]="Rücknahme"),Anordnungstabelle[[#This Row],[Gesamtbetrag]]-Anordnungstabelle[[#This Row],[noch offener
Ratenbetrag]],0)</f>
        <v>0</v>
      </c>
      <c r="AJ237" s="121"/>
      <c r="AK237" s="119">
        <f>IF(Anordnungstabelle[[#This Row],[noch offener
Restbetrag
(wenn keine Ratenzahlung vereinbart)]]&gt;0,Anordnungstabelle[[#This Row],[Gesamtbetrag]]-Anordnungstabelle[[#This Row],[noch offener
Restbetrag
(wenn keine Ratenzahlung vereinbart)]],0)</f>
        <v>0</v>
      </c>
      <c r="AL237" s="68"/>
      <c r="AM237" s="65"/>
      <c r="AN237" s="8"/>
      <c r="AO237" s="5"/>
      <c r="AP237" s="12"/>
      <c r="AQ237" s="7"/>
      <c r="AR237" s="7"/>
      <c r="AS237" s="5"/>
      <c r="AT237" s="129"/>
      <c r="AU237" s="57"/>
      <c r="AV237" s="4"/>
    </row>
    <row r="238" spans="1:48" s="72" customFormat="1" x14ac:dyDescent="0.25">
      <c r="A238" s="14">
        <v>235</v>
      </c>
      <c r="F238" s="131"/>
      <c r="G238" s="2"/>
      <c r="H238" s="2"/>
      <c r="I238" s="78"/>
      <c r="J238" s="3"/>
      <c r="K238" s="114"/>
      <c r="L238" s="3"/>
      <c r="M238" s="114"/>
      <c r="N238" s="3"/>
      <c r="O238" s="114"/>
      <c r="P238" s="3"/>
      <c r="Q238" s="114"/>
      <c r="R238" s="3"/>
      <c r="S238" s="114"/>
      <c r="T238" s="3"/>
      <c r="U238" s="114"/>
      <c r="V238" s="10">
        <f t="shared" si="5"/>
        <v>0</v>
      </c>
      <c r="W238" s="162"/>
      <c r="X238" s="70"/>
      <c r="Y238" s="76"/>
      <c r="Z238" s="70"/>
      <c r="AC238" s="104"/>
      <c r="AD238" s="2"/>
      <c r="AE238" s="2"/>
      <c r="AF238" s="144"/>
      <c r="AG238" s="96"/>
      <c r="AH238" s="116"/>
      <c r="AI238" s="143">
        <f>IF(OR(Anordnungstabelle[[#This Row],[Raten-
Zahlung]]="Ja",Anordnungstabelle[[#This Row],[Raten-
Zahlung]]="Rücknahme"),Anordnungstabelle[[#This Row],[Gesamtbetrag]]-Anordnungstabelle[[#This Row],[noch offener
Ratenbetrag]],0)</f>
        <v>0</v>
      </c>
      <c r="AJ238" s="121"/>
      <c r="AK238" s="119">
        <f>IF(Anordnungstabelle[[#This Row],[noch offener
Restbetrag
(wenn keine Ratenzahlung vereinbart)]]&gt;0,Anordnungstabelle[[#This Row],[Gesamtbetrag]]-Anordnungstabelle[[#This Row],[noch offener
Restbetrag
(wenn keine Ratenzahlung vereinbart)]],0)</f>
        <v>0</v>
      </c>
      <c r="AL238" s="68"/>
      <c r="AM238" s="65"/>
      <c r="AN238" s="8"/>
      <c r="AO238" s="5"/>
      <c r="AP238" s="12"/>
      <c r="AQ238" s="7"/>
      <c r="AR238" s="7"/>
      <c r="AS238" s="5"/>
      <c r="AT238" s="129"/>
      <c r="AU238" s="57"/>
      <c r="AV238" s="4"/>
    </row>
    <row r="239" spans="1:48" s="72" customFormat="1" x14ac:dyDescent="0.25">
      <c r="A239" s="14">
        <v>236</v>
      </c>
      <c r="F239" s="131"/>
      <c r="G239" s="2"/>
      <c r="H239" s="2"/>
      <c r="I239" s="78"/>
      <c r="J239" s="3"/>
      <c r="K239" s="114"/>
      <c r="L239" s="3"/>
      <c r="M239" s="114"/>
      <c r="N239" s="3"/>
      <c r="O239" s="114"/>
      <c r="P239" s="3"/>
      <c r="Q239" s="114"/>
      <c r="R239" s="3"/>
      <c r="S239" s="114"/>
      <c r="T239" s="3"/>
      <c r="U239" s="114"/>
      <c r="V239" s="10">
        <f t="shared" si="5"/>
        <v>0</v>
      </c>
      <c r="W239" s="162"/>
      <c r="X239" s="70"/>
      <c r="Y239" s="76"/>
      <c r="Z239" s="70"/>
      <c r="AC239" s="104"/>
      <c r="AD239" s="2"/>
      <c r="AE239" s="2"/>
      <c r="AF239" s="144"/>
      <c r="AG239" s="96"/>
      <c r="AH239" s="116"/>
      <c r="AI239" s="143">
        <f>IF(OR(Anordnungstabelle[[#This Row],[Raten-
Zahlung]]="Ja",Anordnungstabelle[[#This Row],[Raten-
Zahlung]]="Rücknahme"),Anordnungstabelle[[#This Row],[Gesamtbetrag]]-Anordnungstabelle[[#This Row],[noch offener
Ratenbetrag]],0)</f>
        <v>0</v>
      </c>
      <c r="AJ239" s="121"/>
      <c r="AK239" s="119">
        <f>IF(Anordnungstabelle[[#This Row],[noch offener
Restbetrag
(wenn keine Ratenzahlung vereinbart)]]&gt;0,Anordnungstabelle[[#This Row],[Gesamtbetrag]]-Anordnungstabelle[[#This Row],[noch offener
Restbetrag
(wenn keine Ratenzahlung vereinbart)]],0)</f>
        <v>0</v>
      </c>
      <c r="AL239" s="68"/>
      <c r="AM239" s="65"/>
      <c r="AN239" s="8"/>
      <c r="AO239" s="5"/>
      <c r="AP239" s="12"/>
      <c r="AQ239" s="7"/>
      <c r="AR239" s="7"/>
      <c r="AS239" s="5"/>
      <c r="AT239" s="129"/>
      <c r="AU239" s="57"/>
      <c r="AV239" s="4"/>
    </row>
    <row r="240" spans="1:48" s="72" customFormat="1" x14ac:dyDescent="0.25">
      <c r="A240" s="14">
        <v>237</v>
      </c>
      <c r="F240" s="131"/>
      <c r="G240" s="2"/>
      <c r="H240" s="2"/>
      <c r="I240" s="78"/>
      <c r="J240" s="3"/>
      <c r="K240" s="114"/>
      <c r="L240" s="3"/>
      <c r="M240" s="114"/>
      <c r="N240" s="3"/>
      <c r="O240" s="114"/>
      <c r="P240" s="3"/>
      <c r="Q240" s="114"/>
      <c r="R240" s="3"/>
      <c r="S240" s="114"/>
      <c r="T240" s="3"/>
      <c r="U240" s="114"/>
      <c r="V240" s="10">
        <f t="shared" si="5"/>
        <v>0</v>
      </c>
      <c r="W240" s="162"/>
      <c r="X240" s="70"/>
      <c r="Y240" s="76"/>
      <c r="Z240" s="70"/>
      <c r="AC240" s="104"/>
      <c r="AD240" s="2"/>
      <c r="AE240" s="2"/>
      <c r="AF240" s="144"/>
      <c r="AG240" s="96"/>
      <c r="AH240" s="116"/>
      <c r="AI240" s="143">
        <f>IF(OR(Anordnungstabelle[[#This Row],[Raten-
Zahlung]]="Ja",Anordnungstabelle[[#This Row],[Raten-
Zahlung]]="Rücknahme"),Anordnungstabelle[[#This Row],[Gesamtbetrag]]-Anordnungstabelle[[#This Row],[noch offener
Ratenbetrag]],0)</f>
        <v>0</v>
      </c>
      <c r="AJ240" s="121"/>
      <c r="AK240" s="119">
        <f>IF(Anordnungstabelle[[#This Row],[noch offener
Restbetrag
(wenn keine Ratenzahlung vereinbart)]]&gt;0,Anordnungstabelle[[#This Row],[Gesamtbetrag]]-Anordnungstabelle[[#This Row],[noch offener
Restbetrag
(wenn keine Ratenzahlung vereinbart)]],0)</f>
        <v>0</v>
      </c>
      <c r="AL240" s="68"/>
      <c r="AM240" s="65"/>
      <c r="AN240" s="8"/>
      <c r="AO240" s="5"/>
      <c r="AP240" s="12"/>
      <c r="AQ240" s="7"/>
      <c r="AR240" s="7"/>
      <c r="AS240" s="5"/>
      <c r="AT240" s="129"/>
      <c r="AU240" s="57"/>
      <c r="AV240" s="4"/>
    </row>
    <row r="241" spans="1:48" s="72" customFormat="1" x14ac:dyDescent="0.25">
      <c r="A241" s="14">
        <v>238</v>
      </c>
      <c r="F241" s="131"/>
      <c r="G241" s="2"/>
      <c r="H241" s="2"/>
      <c r="I241" s="78"/>
      <c r="J241" s="3"/>
      <c r="K241" s="114"/>
      <c r="L241" s="3"/>
      <c r="M241" s="114"/>
      <c r="N241" s="3"/>
      <c r="O241" s="114"/>
      <c r="P241" s="3"/>
      <c r="Q241" s="114"/>
      <c r="R241" s="3"/>
      <c r="S241" s="114"/>
      <c r="T241" s="3"/>
      <c r="U241" s="114"/>
      <c r="V241" s="10">
        <f t="shared" si="5"/>
        <v>0</v>
      </c>
      <c r="W241" s="162"/>
      <c r="X241" s="70"/>
      <c r="Y241" s="76"/>
      <c r="Z241" s="70"/>
      <c r="AC241" s="104"/>
      <c r="AD241" s="2"/>
      <c r="AE241" s="2"/>
      <c r="AF241" s="144"/>
      <c r="AG241" s="96"/>
      <c r="AH241" s="116"/>
      <c r="AI241" s="143">
        <f>IF(OR(Anordnungstabelle[[#This Row],[Raten-
Zahlung]]="Ja",Anordnungstabelle[[#This Row],[Raten-
Zahlung]]="Rücknahme"),Anordnungstabelle[[#This Row],[Gesamtbetrag]]-Anordnungstabelle[[#This Row],[noch offener
Ratenbetrag]],0)</f>
        <v>0</v>
      </c>
      <c r="AJ241" s="121"/>
      <c r="AK241" s="119">
        <f>IF(Anordnungstabelle[[#This Row],[noch offener
Restbetrag
(wenn keine Ratenzahlung vereinbart)]]&gt;0,Anordnungstabelle[[#This Row],[Gesamtbetrag]]-Anordnungstabelle[[#This Row],[noch offener
Restbetrag
(wenn keine Ratenzahlung vereinbart)]],0)</f>
        <v>0</v>
      </c>
      <c r="AL241" s="68"/>
      <c r="AM241" s="65"/>
      <c r="AN241" s="8"/>
      <c r="AO241" s="5"/>
      <c r="AP241" s="12"/>
      <c r="AQ241" s="7"/>
      <c r="AR241" s="7"/>
      <c r="AS241" s="5"/>
      <c r="AT241" s="129"/>
      <c r="AU241" s="57"/>
      <c r="AV241" s="4"/>
    </row>
    <row r="242" spans="1:48" s="72" customFormat="1" x14ac:dyDescent="0.25">
      <c r="A242" s="14">
        <v>239</v>
      </c>
      <c r="F242" s="131"/>
      <c r="G242" s="2"/>
      <c r="H242" s="2"/>
      <c r="I242" s="78"/>
      <c r="J242" s="3"/>
      <c r="K242" s="114"/>
      <c r="L242" s="3"/>
      <c r="M242" s="114"/>
      <c r="N242" s="3"/>
      <c r="O242" s="114"/>
      <c r="P242" s="3"/>
      <c r="Q242" s="114"/>
      <c r="R242" s="3"/>
      <c r="S242" s="114"/>
      <c r="T242" s="3"/>
      <c r="U242" s="114"/>
      <c r="V242" s="10">
        <f t="shared" si="5"/>
        <v>0</v>
      </c>
      <c r="W242" s="162"/>
      <c r="X242" s="70"/>
      <c r="Y242" s="76"/>
      <c r="Z242" s="70"/>
      <c r="AC242" s="104"/>
      <c r="AD242" s="2"/>
      <c r="AE242" s="2"/>
      <c r="AF242" s="144"/>
      <c r="AG242" s="96"/>
      <c r="AH242" s="116"/>
      <c r="AI242" s="143">
        <f>IF(OR(Anordnungstabelle[[#This Row],[Raten-
Zahlung]]="Ja",Anordnungstabelle[[#This Row],[Raten-
Zahlung]]="Rücknahme"),Anordnungstabelle[[#This Row],[Gesamtbetrag]]-Anordnungstabelle[[#This Row],[noch offener
Ratenbetrag]],0)</f>
        <v>0</v>
      </c>
      <c r="AJ242" s="121"/>
      <c r="AK242" s="119">
        <f>IF(Anordnungstabelle[[#This Row],[noch offener
Restbetrag
(wenn keine Ratenzahlung vereinbart)]]&gt;0,Anordnungstabelle[[#This Row],[Gesamtbetrag]]-Anordnungstabelle[[#This Row],[noch offener
Restbetrag
(wenn keine Ratenzahlung vereinbart)]],0)</f>
        <v>0</v>
      </c>
      <c r="AL242" s="68"/>
      <c r="AM242" s="65"/>
      <c r="AN242" s="8"/>
      <c r="AO242" s="5"/>
      <c r="AP242" s="12"/>
      <c r="AQ242" s="7"/>
      <c r="AR242" s="7"/>
      <c r="AS242" s="5"/>
      <c r="AT242" s="129"/>
      <c r="AU242" s="57"/>
      <c r="AV242" s="4"/>
    </row>
    <row r="243" spans="1:48" s="72" customFormat="1" x14ac:dyDescent="0.25">
      <c r="A243" s="14">
        <v>240</v>
      </c>
      <c r="F243" s="131"/>
      <c r="G243" s="2"/>
      <c r="H243" s="2"/>
      <c r="I243" s="78"/>
      <c r="J243" s="3"/>
      <c r="K243" s="114"/>
      <c r="L243" s="3"/>
      <c r="M243" s="114"/>
      <c r="N243" s="3"/>
      <c r="O243" s="114"/>
      <c r="P243" s="3"/>
      <c r="Q243" s="114"/>
      <c r="R243" s="3"/>
      <c r="S243" s="114"/>
      <c r="T243" s="3"/>
      <c r="U243" s="114"/>
      <c r="V243" s="10">
        <f t="shared" si="5"/>
        <v>0</v>
      </c>
      <c r="W243" s="162"/>
      <c r="X243" s="70"/>
      <c r="Y243" s="76"/>
      <c r="Z243" s="70"/>
      <c r="AC243" s="104"/>
      <c r="AD243" s="2"/>
      <c r="AE243" s="2"/>
      <c r="AF243" s="144"/>
      <c r="AG243" s="96"/>
      <c r="AH243" s="116"/>
      <c r="AI243" s="143">
        <f>IF(OR(Anordnungstabelle[[#This Row],[Raten-
Zahlung]]="Ja",Anordnungstabelle[[#This Row],[Raten-
Zahlung]]="Rücknahme"),Anordnungstabelle[[#This Row],[Gesamtbetrag]]-Anordnungstabelle[[#This Row],[noch offener
Ratenbetrag]],0)</f>
        <v>0</v>
      </c>
      <c r="AJ243" s="121"/>
      <c r="AK243" s="119">
        <f>IF(Anordnungstabelle[[#This Row],[noch offener
Restbetrag
(wenn keine Ratenzahlung vereinbart)]]&gt;0,Anordnungstabelle[[#This Row],[Gesamtbetrag]]-Anordnungstabelle[[#This Row],[noch offener
Restbetrag
(wenn keine Ratenzahlung vereinbart)]],0)</f>
        <v>0</v>
      </c>
      <c r="AL243" s="68"/>
      <c r="AM243" s="65"/>
      <c r="AN243" s="8"/>
      <c r="AO243" s="5"/>
      <c r="AP243" s="12"/>
      <c r="AQ243" s="7"/>
      <c r="AR243" s="7"/>
      <c r="AS243" s="5"/>
      <c r="AT243" s="129"/>
      <c r="AU243" s="57"/>
      <c r="AV243" s="4"/>
    </row>
    <row r="244" spans="1:48" s="72" customFormat="1" x14ac:dyDescent="0.25">
      <c r="A244" s="14">
        <v>241</v>
      </c>
      <c r="F244" s="131"/>
      <c r="G244" s="2"/>
      <c r="H244" s="2"/>
      <c r="I244" s="78"/>
      <c r="J244" s="3"/>
      <c r="K244" s="114"/>
      <c r="L244" s="3"/>
      <c r="M244" s="114"/>
      <c r="N244" s="3"/>
      <c r="O244" s="114"/>
      <c r="P244" s="3"/>
      <c r="Q244" s="114"/>
      <c r="R244" s="3"/>
      <c r="S244" s="114"/>
      <c r="T244" s="3"/>
      <c r="U244" s="114"/>
      <c r="V244" s="10">
        <f t="shared" si="5"/>
        <v>0</v>
      </c>
      <c r="W244" s="162"/>
      <c r="X244" s="70"/>
      <c r="Y244" s="76"/>
      <c r="Z244" s="70"/>
      <c r="AC244" s="104"/>
      <c r="AD244" s="2"/>
      <c r="AE244" s="2"/>
      <c r="AF244" s="144"/>
      <c r="AG244" s="96"/>
      <c r="AH244" s="116"/>
      <c r="AI244" s="143">
        <f>IF(OR(Anordnungstabelle[[#This Row],[Raten-
Zahlung]]="Ja",Anordnungstabelle[[#This Row],[Raten-
Zahlung]]="Rücknahme"),Anordnungstabelle[[#This Row],[Gesamtbetrag]]-Anordnungstabelle[[#This Row],[noch offener
Ratenbetrag]],0)</f>
        <v>0</v>
      </c>
      <c r="AJ244" s="121"/>
      <c r="AK244" s="119">
        <f>IF(Anordnungstabelle[[#This Row],[noch offener
Restbetrag
(wenn keine Ratenzahlung vereinbart)]]&gt;0,Anordnungstabelle[[#This Row],[Gesamtbetrag]]-Anordnungstabelle[[#This Row],[noch offener
Restbetrag
(wenn keine Ratenzahlung vereinbart)]],0)</f>
        <v>0</v>
      </c>
      <c r="AL244" s="68"/>
      <c r="AM244" s="65"/>
      <c r="AN244" s="8"/>
      <c r="AO244" s="5"/>
      <c r="AP244" s="12"/>
      <c r="AQ244" s="7"/>
      <c r="AR244" s="7"/>
      <c r="AS244" s="5"/>
      <c r="AT244" s="129"/>
      <c r="AU244" s="57"/>
      <c r="AV244" s="4"/>
    </row>
    <row r="245" spans="1:48" s="72" customFormat="1" x14ac:dyDescent="0.25">
      <c r="A245" s="14">
        <v>242</v>
      </c>
      <c r="F245" s="131"/>
      <c r="G245" s="2"/>
      <c r="H245" s="2"/>
      <c r="I245" s="78"/>
      <c r="J245" s="3"/>
      <c r="K245" s="114"/>
      <c r="L245" s="3"/>
      <c r="M245" s="114"/>
      <c r="N245" s="3"/>
      <c r="O245" s="114"/>
      <c r="P245" s="3"/>
      <c r="Q245" s="114"/>
      <c r="R245" s="3"/>
      <c r="S245" s="114"/>
      <c r="T245" s="3"/>
      <c r="U245" s="114"/>
      <c r="V245" s="10">
        <f t="shared" si="5"/>
        <v>0</v>
      </c>
      <c r="W245" s="162"/>
      <c r="X245" s="70"/>
      <c r="Y245" s="76"/>
      <c r="Z245" s="70"/>
      <c r="AC245" s="104"/>
      <c r="AD245" s="2"/>
      <c r="AE245" s="2"/>
      <c r="AF245" s="144"/>
      <c r="AG245" s="96"/>
      <c r="AH245" s="116"/>
      <c r="AI245" s="143">
        <f>IF(OR(Anordnungstabelle[[#This Row],[Raten-
Zahlung]]="Ja",Anordnungstabelle[[#This Row],[Raten-
Zahlung]]="Rücknahme"),Anordnungstabelle[[#This Row],[Gesamtbetrag]]-Anordnungstabelle[[#This Row],[noch offener
Ratenbetrag]],0)</f>
        <v>0</v>
      </c>
      <c r="AJ245" s="121"/>
      <c r="AK245" s="119">
        <f>IF(Anordnungstabelle[[#This Row],[noch offener
Restbetrag
(wenn keine Ratenzahlung vereinbart)]]&gt;0,Anordnungstabelle[[#This Row],[Gesamtbetrag]]-Anordnungstabelle[[#This Row],[noch offener
Restbetrag
(wenn keine Ratenzahlung vereinbart)]],0)</f>
        <v>0</v>
      </c>
      <c r="AL245" s="68"/>
      <c r="AM245" s="65"/>
      <c r="AN245" s="8"/>
      <c r="AO245" s="5"/>
      <c r="AP245" s="12"/>
      <c r="AQ245" s="7"/>
      <c r="AR245" s="7"/>
      <c r="AS245" s="5"/>
      <c r="AT245" s="129"/>
      <c r="AU245" s="57"/>
      <c r="AV245" s="4"/>
    </row>
    <row r="246" spans="1:48" s="72" customFormat="1" x14ac:dyDescent="0.25">
      <c r="A246" s="14">
        <v>243</v>
      </c>
      <c r="F246" s="131"/>
      <c r="G246" s="2"/>
      <c r="H246" s="2"/>
      <c r="I246" s="78"/>
      <c r="J246" s="3"/>
      <c r="K246" s="114"/>
      <c r="L246" s="3"/>
      <c r="M246" s="114"/>
      <c r="N246" s="3"/>
      <c r="O246" s="114"/>
      <c r="P246" s="3"/>
      <c r="Q246" s="114"/>
      <c r="R246" s="3"/>
      <c r="S246" s="114"/>
      <c r="T246" s="3"/>
      <c r="U246" s="114"/>
      <c r="V246" s="10">
        <f t="shared" si="5"/>
        <v>0</v>
      </c>
      <c r="W246" s="162"/>
      <c r="X246" s="70"/>
      <c r="Y246" s="76"/>
      <c r="Z246" s="70"/>
      <c r="AC246" s="104"/>
      <c r="AD246" s="2"/>
      <c r="AE246" s="2"/>
      <c r="AF246" s="144"/>
      <c r="AG246" s="96"/>
      <c r="AH246" s="116"/>
      <c r="AI246" s="143">
        <f>IF(OR(Anordnungstabelle[[#This Row],[Raten-
Zahlung]]="Ja",Anordnungstabelle[[#This Row],[Raten-
Zahlung]]="Rücknahme"),Anordnungstabelle[[#This Row],[Gesamtbetrag]]-Anordnungstabelle[[#This Row],[noch offener
Ratenbetrag]],0)</f>
        <v>0</v>
      </c>
      <c r="AJ246" s="121"/>
      <c r="AK246" s="119">
        <f>IF(Anordnungstabelle[[#This Row],[noch offener
Restbetrag
(wenn keine Ratenzahlung vereinbart)]]&gt;0,Anordnungstabelle[[#This Row],[Gesamtbetrag]]-Anordnungstabelle[[#This Row],[noch offener
Restbetrag
(wenn keine Ratenzahlung vereinbart)]],0)</f>
        <v>0</v>
      </c>
      <c r="AL246" s="68"/>
      <c r="AM246" s="65"/>
      <c r="AN246" s="8"/>
      <c r="AO246" s="5"/>
      <c r="AP246" s="12"/>
      <c r="AQ246" s="7"/>
      <c r="AR246" s="7"/>
      <c r="AS246" s="5"/>
      <c r="AT246" s="129"/>
      <c r="AU246" s="57"/>
      <c r="AV246" s="4"/>
    </row>
    <row r="247" spans="1:48" s="72" customFormat="1" x14ac:dyDescent="0.25">
      <c r="A247" s="14">
        <v>244</v>
      </c>
      <c r="F247" s="131"/>
      <c r="G247" s="2"/>
      <c r="H247" s="2"/>
      <c r="I247" s="78"/>
      <c r="J247" s="3"/>
      <c r="K247" s="114"/>
      <c r="L247" s="3"/>
      <c r="M247" s="114"/>
      <c r="N247" s="3"/>
      <c r="O247" s="114"/>
      <c r="P247" s="3"/>
      <c r="Q247" s="114"/>
      <c r="R247" s="3"/>
      <c r="S247" s="114"/>
      <c r="T247" s="3"/>
      <c r="U247" s="114"/>
      <c r="V247" s="10">
        <f t="shared" si="5"/>
        <v>0</v>
      </c>
      <c r="W247" s="162"/>
      <c r="X247" s="70"/>
      <c r="Y247" s="76"/>
      <c r="Z247" s="70"/>
      <c r="AC247" s="104"/>
      <c r="AD247" s="2"/>
      <c r="AE247" s="2"/>
      <c r="AF247" s="144"/>
      <c r="AG247" s="96"/>
      <c r="AH247" s="116"/>
      <c r="AI247" s="143">
        <f>IF(OR(Anordnungstabelle[[#This Row],[Raten-
Zahlung]]="Ja",Anordnungstabelle[[#This Row],[Raten-
Zahlung]]="Rücknahme"),Anordnungstabelle[[#This Row],[Gesamtbetrag]]-Anordnungstabelle[[#This Row],[noch offener
Ratenbetrag]],0)</f>
        <v>0</v>
      </c>
      <c r="AJ247" s="121"/>
      <c r="AK247" s="119">
        <f>IF(Anordnungstabelle[[#This Row],[noch offener
Restbetrag
(wenn keine Ratenzahlung vereinbart)]]&gt;0,Anordnungstabelle[[#This Row],[Gesamtbetrag]]-Anordnungstabelle[[#This Row],[noch offener
Restbetrag
(wenn keine Ratenzahlung vereinbart)]],0)</f>
        <v>0</v>
      </c>
      <c r="AL247" s="68"/>
      <c r="AM247" s="65"/>
      <c r="AN247" s="8"/>
      <c r="AO247" s="5"/>
      <c r="AP247" s="12"/>
      <c r="AQ247" s="7"/>
      <c r="AR247" s="7"/>
      <c r="AS247" s="5"/>
      <c r="AT247" s="129"/>
      <c r="AU247" s="57"/>
      <c r="AV247" s="4"/>
    </row>
    <row r="248" spans="1:48" s="72" customFormat="1" x14ac:dyDescent="0.25">
      <c r="A248" s="14">
        <v>245</v>
      </c>
      <c r="F248" s="131"/>
      <c r="G248" s="2"/>
      <c r="H248" s="2"/>
      <c r="I248" s="78"/>
      <c r="J248" s="3"/>
      <c r="K248" s="114"/>
      <c r="L248" s="3"/>
      <c r="M248" s="114"/>
      <c r="N248" s="3"/>
      <c r="O248" s="114"/>
      <c r="P248" s="3"/>
      <c r="Q248" s="114"/>
      <c r="R248" s="3"/>
      <c r="S248" s="114"/>
      <c r="T248" s="3"/>
      <c r="U248" s="114"/>
      <c r="V248" s="10">
        <f t="shared" si="5"/>
        <v>0</v>
      </c>
      <c r="W248" s="162"/>
      <c r="X248" s="70"/>
      <c r="Y248" s="76"/>
      <c r="Z248" s="70"/>
      <c r="AC248" s="104"/>
      <c r="AD248" s="2"/>
      <c r="AE248" s="2"/>
      <c r="AF248" s="144"/>
      <c r="AG248" s="96"/>
      <c r="AH248" s="116"/>
      <c r="AI248" s="143">
        <f>IF(OR(Anordnungstabelle[[#This Row],[Raten-
Zahlung]]="Ja",Anordnungstabelle[[#This Row],[Raten-
Zahlung]]="Rücknahme"),Anordnungstabelle[[#This Row],[Gesamtbetrag]]-Anordnungstabelle[[#This Row],[noch offener
Ratenbetrag]],0)</f>
        <v>0</v>
      </c>
      <c r="AJ248" s="121"/>
      <c r="AK248" s="119">
        <f>IF(Anordnungstabelle[[#This Row],[noch offener
Restbetrag
(wenn keine Ratenzahlung vereinbart)]]&gt;0,Anordnungstabelle[[#This Row],[Gesamtbetrag]]-Anordnungstabelle[[#This Row],[noch offener
Restbetrag
(wenn keine Ratenzahlung vereinbart)]],0)</f>
        <v>0</v>
      </c>
      <c r="AL248" s="68"/>
      <c r="AM248" s="65"/>
      <c r="AN248" s="8"/>
      <c r="AO248" s="5"/>
      <c r="AP248" s="12"/>
      <c r="AQ248" s="7"/>
      <c r="AR248" s="7"/>
      <c r="AS248" s="5"/>
      <c r="AT248" s="129"/>
      <c r="AU248" s="57"/>
      <c r="AV248" s="4"/>
    </row>
    <row r="249" spans="1:48" s="72" customFormat="1" x14ac:dyDescent="0.25">
      <c r="A249" s="14">
        <v>246</v>
      </c>
      <c r="F249" s="131"/>
      <c r="G249" s="2"/>
      <c r="H249" s="2"/>
      <c r="I249" s="78"/>
      <c r="J249" s="3"/>
      <c r="K249" s="114"/>
      <c r="L249" s="3"/>
      <c r="M249" s="114"/>
      <c r="N249" s="3"/>
      <c r="O249" s="114"/>
      <c r="P249" s="3"/>
      <c r="Q249" s="114"/>
      <c r="R249" s="3"/>
      <c r="S249" s="114"/>
      <c r="T249" s="3"/>
      <c r="U249" s="114"/>
      <c r="V249" s="10">
        <f t="shared" si="5"/>
        <v>0</v>
      </c>
      <c r="W249" s="162"/>
      <c r="X249" s="70"/>
      <c r="Y249" s="76"/>
      <c r="Z249" s="70"/>
      <c r="AC249" s="104"/>
      <c r="AD249" s="2"/>
      <c r="AE249" s="2"/>
      <c r="AF249" s="144"/>
      <c r="AG249" s="96"/>
      <c r="AH249" s="116"/>
      <c r="AI249" s="143">
        <f>IF(OR(Anordnungstabelle[[#This Row],[Raten-
Zahlung]]="Ja",Anordnungstabelle[[#This Row],[Raten-
Zahlung]]="Rücknahme"),Anordnungstabelle[[#This Row],[Gesamtbetrag]]-Anordnungstabelle[[#This Row],[noch offener
Ratenbetrag]],0)</f>
        <v>0</v>
      </c>
      <c r="AJ249" s="121"/>
      <c r="AK249" s="119">
        <f>IF(Anordnungstabelle[[#This Row],[noch offener
Restbetrag
(wenn keine Ratenzahlung vereinbart)]]&gt;0,Anordnungstabelle[[#This Row],[Gesamtbetrag]]-Anordnungstabelle[[#This Row],[noch offener
Restbetrag
(wenn keine Ratenzahlung vereinbart)]],0)</f>
        <v>0</v>
      </c>
      <c r="AL249" s="68"/>
      <c r="AM249" s="65"/>
      <c r="AN249" s="8"/>
      <c r="AO249" s="5"/>
      <c r="AP249" s="12"/>
      <c r="AQ249" s="7"/>
      <c r="AR249" s="7"/>
      <c r="AS249" s="5"/>
      <c r="AT249" s="129"/>
      <c r="AU249" s="57"/>
      <c r="AV249" s="4"/>
    </row>
    <row r="250" spans="1:48" s="72" customFormat="1" x14ac:dyDescent="0.25">
      <c r="A250" s="14">
        <v>247</v>
      </c>
      <c r="F250" s="131"/>
      <c r="G250" s="2"/>
      <c r="H250" s="2"/>
      <c r="I250" s="78"/>
      <c r="J250" s="3"/>
      <c r="K250" s="114"/>
      <c r="L250" s="3"/>
      <c r="M250" s="114"/>
      <c r="N250" s="3"/>
      <c r="O250" s="114"/>
      <c r="P250" s="3"/>
      <c r="Q250" s="114"/>
      <c r="R250" s="3"/>
      <c r="S250" s="114"/>
      <c r="T250" s="3"/>
      <c r="U250" s="114"/>
      <c r="V250" s="10">
        <f t="shared" si="5"/>
        <v>0</v>
      </c>
      <c r="W250" s="162"/>
      <c r="X250" s="70"/>
      <c r="Y250" s="76"/>
      <c r="Z250" s="70"/>
      <c r="AC250" s="104"/>
      <c r="AD250" s="2"/>
      <c r="AE250" s="2"/>
      <c r="AF250" s="144"/>
      <c r="AG250" s="96"/>
      <c r="AH250" s="116"/>
      <c r="AI250" s="143">
        <f>IF(OR(Anordnungstabelle[[#This Row],[Raten-
Zahlung]]="Ja",Anordnungstabelle[[#This Row],[Raten-
Zahlung]]="Rücknahme"),Anordnungstabelle[[#This Row],[Gesamtbetrag]]-Anordnungstabelle[[#This Row],[noch offener
Ratenbetrag]],0)</f>
        <v>0</v>
      </c>
      <c r="AJ250" s="121"/>
      <c r="AK250" s="119">
        <f>IF(Anordnungstabelle[[#This Row],[noch offener
Restbetrag
(wenn keine Ratenzahlung vereinbart)]]&gt;0,Anordnungstabelle[[#This Row],[Gesamtbetrag]]-Anordnungstabelle[[#This Row],[noch offener
Restbetrag
(wenn keine Ratenzahlung vereinbart)]],0)</f>
        <v>0</v>
      </c>
      <c r="AL250" s="68"/>
      <c r="AM250" s="65"/>
      <c r="AN250" s="8"/>
      <c r="AO250" s="5"/>
      <c r="AP250" s="12"/>
      <c r="AQ250" s="7"/>
      <c r="AR250" s="7"/>
      <c r="AS250" s="5"/>
      <c r="AT250" s="129"/>
      <c r="AU250" s="57"/>
      <c r="AV250" s="4"/>
    </row>
    <row r="251" spans="1:48" s="72" customFormat="1" x14ac:dyDescent="0.25">
      <c r="A251" s="14">
        <v>248</v>
      </c>
      <c r="F251" s="131"/>
      <c r="G251" s="2"/>
      <c r="H251" s="2"/>
      <c r="I251" s="78"/>
      <c r="J251" s="3"/>
      <c r="K251" s="114"/>
      <c r="L251" s="3"/>
      <c r="M251" s="114"/>
      <c r="N251" s="3"/>
      <c r="O251" s="114"/>
      <c r="P251" s="3"/>
      <c r="Q251" s="114"/>
      <c r="R251" s="3"/>
      <c r="S251" s="114"/>
      <c r="T251" s="3"/>
      <c r="U251" s="114"/>
      <c r="V251" s="10">
        <f t="shared" si="5"/>
        <v>0</v>
      </c>
      <c r="W251" s="162"/>
      <c r="X251" s="70"/>
      <c r="Y251" s="76"/>
      <c r="Z251" s="70"/>
      <c r="AC251" s="104"/>
      <c r="AD251" s="2"/>
      <c r="AE251" s="2"/>
      <c r="AF251" s="144"/>
      <c r="AG251" s="96"/>
      <c r="AH251" s="116"/>
      <c r="AI251" s="143">
        <f>IF(OR(Anordnungstabelle[[#This Row],[Raten-
Zahlung]]="Ja",Anordnungstabelle[[#This Row],[Raten-
Zahlung]]="Rücknahme"),Anordnungstabelle[[#This Row],[Gesamtbetrag]]-Anordnungstabelle[[#This Row],[noch offener
Ratenbetrag]],0)</f>
        <v>0</v>
      </c>
      <c r="AJ251" s="121"/>
      <c r="AK251" s="119">
        <f>IF(Anordnungstabelle[[#This Row],[noch offener
Restbetrag
(wenn keine Ratenzahlung vereinbart)]]&gt;0,Anordnungstabelle[[#This Row],[Gesamtbetrag]]-Anordnungstabelle[[#This Row],[noch offener
Restbetrag
(wenn keine Ratenzahlung vereinbart)]],0)</f>
        <v>0</v>
      </c>
      <c r="AL251" s="68"/>
      <c r="AM251" s="65"/>
      <c r="AN251" s="8"/>
      <c r="AO251" s="5"/>
      <c r="AP251" s="12"/>
      <c r="AQ251" s="7"/>
      <c r="AR251" s="7"/>
      <c r="AS251" s="5"/>
      <c r="AT251" s="129"/>
      <c r="AU251" s="57"/>
      <c r="AV251" s="4"/>
    </row>
    <row r="252" spans="1:48" s="72" customFormat="1" x14ac:dyDescent="0.25">
      <c r="A252" s="14">
        <v>249</v>
      </c>
      <c r="F252" s="131"/>
      <c r="G252" s="2"/>
      <c r="H252" s="2"/>
      <c r="I252" s="78"/>
      <c r="J252" s="3"/>
      <c r="K252" s="114"/>
      <c r="L252" s="3"/>
      <c r="M252" s="114"/>
      <c r="N252" s="3"/>
      <c r="O252" s="114"/>
      <c r="P252" s="3"/>
      <c r="Q252" s="114"/>
      <c r="R252" s="3"/>
      <c r="S252" s="114"/>
      <c r="T252" s="3"/>
      <c r="U252" s="114"/>
      <c r="V252" s="10">
        <f t="shared" si="5"/>
        <v>0</v>
      </c>
      <c r="W252" s="162"/>
      <c r="X252" s="70"/>
      <c r="Y252" s="76"/>
      <c r="Z252" s="70"/>
      <c r="AC252" s="104"/>
      <c r="AD252" s="2"/>
      <c r="AE252" s="2"/>
      <c r="AF252" s="144"/>
      <c r="AG252" s="96"/>
      <c r="AH252" s="116"/>
      <c r="AI252" s="143">
        <f>IF(OR(Anordnungstabelle[[#This Row],[Raten-
Zahlung]]="Ja",Anordnungstabelle[[#This Row],[Raten-
Zahlung]]="Rücknahme"),Anordnungstabelle[[#This Row],[Gesamtbetrag]]-Anordnungstabelle[[#This Row],[noch offener
Ratenbetrag]],0)</f>
        <v>0</v>
      </c>
      <c r="AJ252" s="121"/>
      <c r="AK252" s="119">
        <f>IF(Anordnungstabelle[[#This Row],[noch offener
Restbetrag
(wenn keine Ratenzahlung vereinbart)]]&gt;0,Anordnungstabelle[[#This Row],[Gesamtbetrag]]-Anordnungstabelle[[#This Row],[noch offener
Restbetrag
(wenn keine Ratenzahlung vereinbart)]],0)</f>
        <v>0</v>
      </c>
      <c r="AL252" s="68"/>
      <c r="AM252" s="65"/>
      <c r="AN252" s="8"/>
      <c r="AO252" s="5"/>
      <c r="AP252" s="12"/>
      <c r="AQ252" s="7"/>
      <c r="AR252" s="7"/>
      <c r="AS252" s="5"/>
      <c r="AT252" s="129"/>
      <c r="AU252" s="57"/>
      <c r="AV252" s="4"/>
    </row>
    <row r="253" spans="1:48" s="72" customFormat="1" x14ac:dyDescent="0.25">
      <c r="A253" s="14">
        <v>250</v>
      </c>
      <c r="F253" s="131"/>
      <c r="G253" s="2"/>
      <c r="H253" s="2"/>
      <c r="I253" s="78"/>
      <c r="J253" s="3"/>
      <c r="K253" s="114"/>
      <c r="L253" s="3"/>
      <c r="M253" s="114"/>
      <c r="N253" s="3"/>
      <c r="O253" s="114"/>
      <c r="P253" s="3"/>
      <c r="Q253" s="114"/>
      <c r="R253" s="3"/>
      <c r="S253" s="114"/>
      <c r="T253" s="3"/>
      <c r="U253" s="114"/>
      <c r="V253" s="10">
        <f t="shared" si="5"/>
        <v>0</v>
      </c>
      <c r="W253" s="162"/>
      <c r="X253" s="70"/>
      <c r="Y253" s="76"/>
      <c r="Z253" s="70"/>
      <c r="AC253" s="104"/>
      <c r="AD253" s="2"/>
      <c r="AE253" s="2"/>
      <c r="AF253" s="144"/>
      <c r="AG253" s="96"/>
      <c r="AH253" s="116"/>
      <c r="AI253" s="143">
        <f>IF(OR(Anordnungstabelle[[#This Row],[Raten-
Zahlung]]="Ja",Anordnungstabelle[[#This Row],[Raten-
Zahlung]]="Rücknahme"),Anordnungstabelle[[#This Row],[Gesamtbetrag]]-Anordnungstabelle[[#This Row],[noch offener
Ratenbetrag]],0)</f>
        <v>0</v>
      </c>
      <c r="AJ253" s="121"/>
      <c r="AK253" s="119">
        <f>IF(Anordnungstabelle[[#This Row],[noch offener
Restbetrag
(wenn keine Ratenzahlung vereinbart)]]&gt;0,Anordnungstabelle[[#This Row],[Gesamtbetrag]]-Anordnungstabelle[[#This Row],[noch offener
Restbetrag
(wenn keine Ratenzahlung vereinbart)]],0)</f>
        <v>0</v>
      </c>
      <c r="AL253" s="68"/>
      <c r="AM253" s="65"/>
      <c r="AN253" s="8"/>
      <c r="AO253" s="5"/>
      <c r="AP253" s="12"/>
      <c r="AQ253" s="7"/>
      <c r="AR253" s="7"/>
      <c r="AS253" s="5"/>
      <c r="AT253" s="129"/>
      <c r="AU253" s="57"/>
      <c r="AV253" s="4"/>
    </row>
    <row r="254" spans="1:48" s="72" customFormat="1" x14ac:dyDescent="0.25">
      <c r="A254" s="14">
        <v>251</v>
      </c>
      <c r="F254" s="131"/>
      <c r="G254" s="2"/>
      <c r="H254" s="2"/>
      <c r="I254" s="78"/>
      <c r="J254" s="3"/>
      <c r="K254" s="114"/>
      <c r="L254" s="3"/>
      <c r="M254" s="114"/>
      <c r="N254" s="3"/>
      <c r="O254" s="114"/>
      <c r="P254" s="3"/>
      <c r="Q254" s="114"/>
      <c r="R254" s="3"/>
      <c r="S254" s="114"/>
      <c r="T254" s="3"/>
      <c r="U254" s="114"/>
      <c r="V254" s="10">
        <f t="shared" si="5"/>
        <v>0</v>
      </c>
      <c r="W254" s="162"/>
      <c r="X254" s="70"/>
      <c r="Y254" s="76"/>
      <c r="Z254" s="70"/>
      <c r="AC254" s="104"/>
      <c r="AD254" s="2"/>
      <c r="AE254" s="2"/>
      <c r="AF254" s="144"/>
      <c r="AG254" s="96"/>
      <c r="AH254" s="116"/>
      <c r="AI254" s="143">
        <f>IF(OR(Anordnungstabelle[[#This Row],[Raten-
Zahlung]]="Ja",Anordnungstabelle[[#This Row],[Raten-
Zahlung]]="Rücknahme"),Anordnungstabelle[[#This Row],[Gesamtbetrag]]-Anordnungstabelle[[#This Row],[noch offener
Ratenbetrag]],0)</f>
        <v>0</v>
      </c>
      <c r="AJ254" s="121"/>
      <c r="AK254" s="119">
        <f>IF(Anordnungstabelle[[#This Row],[noch offener
Restbetrag
(wenn keine Ratenzahlung vereinbart)]]&gt;0,Anordnungstabelle[[#This Row],[Gesamtbetrag]]-Anordnungstabelle[[#This Row],[noch offener
Restbetrag
(wenn keine Ratenzahlung vereinbart)]],0)</f>
        <v>0</v>
      </c>
      <c r="AL254" s="68"/>
      <c r="AM254" s="65"/>
      <c r="AN254" s="8"/>
      <c r="AO254" s="5"/>
      <c r="AP254" s="12"/>
      <c r="AQ254" s="7"/>
      <c r="AR254" s="7"/>
      <c r="AS254" s="5"/>
      <c r="AT254" s="129"/>
      <c r="AU254" s="57"/>
      <c r="AV254" s="4"/>
    </row>
    <row r="255" spans="1:48" s="72" customFormat="1" x14ac:dyDescent="0.25">
      <c r="A255" s="14">
        <v>252</v>
      </c>
      <c r="F255" s="131"/>
      <c r="G255" s="2"/>
      <c r="H255" s="2"/>
      <c r="I255" s="78"/>
      <c r="J255" s="3"/>
      <c r="K255" s="114"/>
      <c r="L255" s="3"/>
      <c r="M255" s="114"/>
      <c r="N255" s="3"/>
      <c r="O255" s="114"/>
      <c r="P255" s="3"/>
      <c r="Q255" s="114"/>
      <c r="R255" s="3"/>
      <c r="S255" s="114"/>
      <c r="T255" s="3"/>
      <c r="U255" s="114"/>
      <c r="V255" s="10">
        <f t="shared" si="5"/>
        <v>0</v>
      </c>
      <c r="W255" s="162"/>
      <c r="X255" s="70"/>
      <c r="Y255" s="76"/>
      <c r="Z255" s="70"/>
      <c r="AC255" s="104"/>
      <c r="AD255" s="2"/>
      <c r="AE255" s="2"/>
      <c r="AF255" s="144"/>
      <c r="AG255" s="96"/>
      <c r="AH255" s="116"/>
      <c r="AI255" s="143">
        <f>IF(OR(Anordnungstabelle[[#This Row],[Raten-
Zahlung]]="Ja",Anordnungstabelle[[#This Row],[Raten-
Zahlung]]="Rücknahme"),Anordnungstabelle[[#This Row],[Gesamtbetrag]]-Anordnungstabelle[[#This Row],[noch offener
Ratenbetrag]],0)</f>
        <v>0</v>
      </c>
      <c r="AJ255" s="121"/>
      <c r="AK255" s="119">
        <f>IF(Anordnungstabelle[[#This Row],[noch offener
Restbetrag
(wenn keine Ratenzahlung vereinbart)]]&gt;0,Anordnungstabelle[[#This Row],[Gesamtbetrag]]-Anordnungstabelle[[#This Row],[noch offener
Restbetrag
(wenn keine Ratenzahlung vereinbart)]],0)</f>
        <v>0</v>
      </c>
      <c r="AL255" s="68"/>
      <c r="AM255" s="65"/>
      <c r="AN255" s="8"/>
      <c r="AO255" s="5"/>
      <c r="AP255" s="12"/>
      <c r="AQ255" s="7"/>
      <c r="AR255" s="7"/>
      <c r="AS255" s="5"/>
      <c r="AT255" s="129"/>
      <c r="AU255" s="57"/>
      <c r="AV255" s="4"/>
    </row>
    <row r="256" spans="1:48" s="72" customFormat="1" x14ac:dyDescent="0.25">
      <c r="A256" s="14">
        <v>253</v>
      </c>
      <c r="F256" s="131"/>
      <c r="G256" s="2"/>
      <c r="H256" s="2"/>
      <c r="I256" s="78"/>
      <c r="J256" s="3"/>
      <c r="K256" s="114"/>
      <c r="L256" s="3"/>
      <c r="M256" s="114"/>
      <c r="N256" s="3"/>
      <c r="O256" s="114"/>
      <c r="P256" s="3"/>
      <c r="Q256" s="114"/>
      <c r="R256" s="3"/>
      <c r="S256" s="114"/>
      <c r="T256" s="3"/>
      <c r="U256" s="114"/>
      <c r="V256" s="10">
        <f t="shared" si="5"/>
        <v>0</v>
      </c>
      <c r="W256" s="162"/>
      <c r="X256" s="70"/>
      <c r="Y256" s="76"/>
      <c r="Z256" s="70"/>
      <c r="AC256" s="104"/>
      <c r="AD256" s="2"/>
      <c r="AE256" s="2"/>
      <c r="AF256" s="144"/>
      <c r="AG256" s="96"/>
      <c r="AH256" s="116"/>
      <c r="AI256" s="143">
        <f>IF(OR(Anordnungstabelle[[#This Row],[Raten-
Zahlung]]="Ja",Anordnungstabelle[[#This Row],[Raten-
Zahlung]]="Rücknahme"),Anordnungstabelle[[#This Row],[Gesamtbetrag]]-Anordnungstabelle[[#This Row],[noch offener
Ratenbetrag]],0)</f>
        <v>0</v>
      </c>
      <c r="AJ256" s="121"/>
      <c r="AK256" s="119">
        <f>IF(Anordnungstabelle[[#This Row],[noch offener
Restbetrag
(wenn keine Ratenzahlung vereinbart)]]&gt;0,Anordnungstabelle[[#This Row],[Gesamtbetrag]]-Anordnungstabelle[[#This Row],[noch offener
Restbetrag
(wenn keine Ratenzahlung vereinbart)]],0)</f>
        <v>0</v>
      </c>
      <c r="AL256" s="68"/>
      <c r="AM256" s="65"/>
      <c r="AN256" s="8"/>
      <c r="AO256" s="5"/>
      <c r="AP256" s="12"/>
      <c r="AQ256" s="7"/>
      <c r="AR256" s="7"/>
      <c r="AS256" s="5"/>
      <c r="AT256" s="129"/>
      <c r="AU256" s="57"/>
      <c r="AV256" s="4"/>
    </row>
    <row r="257" spans="1:48" s="72" customFormat="1" x14ac:dyDescent="0.25">
      <c r="A257" s="14">
        <v>254</v>
      </c>
      <c r="F257" s="131"/>
      <c r="G257" s="2"/>
      <c r="H257" s="2"/>
      <c r="I257" s="78"/>
      <c r="J257" s="3"/>
      <c r="K257" s="114"/>
      <c r="L257" s="3"/>
      <c r="M257" s="114"/>
      <c r="N257" s="3"/>
      <c r="O257" s="114"/>
      <c r="P257" s="3"/>
      <c r="Q257" s="114"/>
      <c r="R257" s="3"/>
      <c r="S257" s="114"/>
      <c r="T257" s="3"/>
      <c r="U257" s="114"/>
      <c r="V257" s="10">
        <f t="shared" si="5"/>
        <v>0</v>
      </c>
      <c r="W257" s="162"/>
      <c r="X257" s="70"/>
      <c r="Y257" s="76"/>
      <c r="Z257" s="70"/>
      <c r="AC257" s="104"/>
      <c r="AD257" s="2"/>
      <c r="AE257" s="2"/>
      <c r="AF257" s="144"/>
      <c r="AG257" s="96"/>
      <c r="AH257" s="116"/>
      <c r="AI257" s="143">
        <f>IF(OR(Anordnungstabelle[[#This Row],[Raten-
Zahlung]]="Ja",Anordnungstabelle[[#This Row],[Raten-
Zahlung]]="Rücknahme"),Anordnungstabelle[[#This Row],[Gesamtbetrag]]-Anordnungstabelle[[#This Row],[noch offener
Ratenbetrag]],0)</f>
        <v>0</v>
      </c>
      <c r="AJ257" s="121"/>
      <c r="AK257" s="119">
        <f>IF(Anordnungstabelle[[#This Row],[noch offener
Restbetrag
(wenn keine Ratenzahlung vereinbart)]]&gt;0,Anordnungstabelle[[#This Row],[Gesamtbetrag]]-Anordnungstabelle[[#This Row],[noch offener
Restbetrag
(wenn keine Ratenzahlung vereinbart)]],0)</f>
        <v>0</v>
      </c>
      <c r="AL257" s="68"/>
      <c r="AM257" s="65"/>
      <c r="AN257" s="8"/>
      <c r="AO257" s="5"/>
      <c r="AP257" s="12"/>
      <c r="AQ257" s="7"/>
      <c r="AR257" s="7"/>
      <c r="AS257" s="5"/>
      <c r="AT257" s="129"/>
      <c r="AU257" s="57"/>
      <c r="AV257" s="4"/>
    </row>
    <row r="258" spans="1:48" s="72" customFormat="1" x14ac:dyDescent="0.25">
      <c r="A258" s="14">
        <v>255</v>
      </c>
      <c r="F258" s="131"/>
      <c r="G258" s="2"/>
      <c r="H258" s="2"/>
      <c r="I258" s="78"/>
      <c r="J258" s="3"/>
      <c r="K258" s="114"/>
      <c r="L258" s="3"/>
      <c r="M258" s="114"/>
      <c r="N258" s="3"/>
      <c r="O258" s="114"/>
      <c r="P258" s="3"/>
      <c r="Q258" s="114"/>
      <c r="R258" s="3"/>
      <c r="S258" s="114"/>
      <c r="T258" s="3"/>
      <c r="U258" s="114"/>
      <c r="V258" s="10">
        <f t="shared" si="5"/>
        <v>0</v>
      </c>
      <c r="W258" s="162"/>
      <c r="X258" s="70"/>
      <c r="Y258" s="76"/>
      <c r="Z258" s="70"/>
      <c r="AC258" s="104"/>
      <c r="AD258" s="2"/>
      <c r="AE258" s="2"/>
      <c r="AF258" s="144"/>
      <c r="AG258" s="96"/>
      <c r="AH258" s="116"/>
      <c r="AI258" s="143">
        <f>IF(OR(Anordnungstabelle[[#This Row],[Raten-
Zahlung]]="Ja",Anordnungstabelle[[#This Row],[Raten-
Zahlung]]="Rücknahme"),Anordnungstabelle[[#This Row],[Gesamtbetrag]]-Anordnungstabelle[[#This Row],[noch offener
Ratenbetrag]],0)</f>
        <v>0</v>
      </c>
      <c r="AJ258" s="121"/>
      <c r="AK258" s="119">
        <f>IF(Anordnungstabelle[[#This Row],[noch offener
Restbetrag
(wenn keine Ratenzahlung vereinbart)]]&gt;0,Anordnungstabelle[[#This Row],[Gesamtbetrag]]-Anordnungstabelle[[#This Row],[noch offener
Restbetrag
(wenn keine Ratenzahlung vereinbart)]],0)</f>
        <v>0</v>
      </c>
      <c r="AL258" s="68"/>
      <c r="AM258" s="65"/>
      <c r="AN258" s="8"/>
      <c r="AO258" s="5"/>
      <c r="AP258" s="12"/>
      <c r="AQ258" s="7"/>
      <c r="AR258" s="7"/>
      <c r="AS258" s="5"/>
      <c r="AT258" s="129"/>
      <c r="AU258" s="57"/>
      <c r="AV258" s="4"/>
    </row>
    <row r="259" spans="1:48" s="72" customFormat="1" x14ac:dyDescent="0.25">
      <c r="A259" s="14">
        <v>256</v>
      </c>
      <c r="F259" s="131"/>
      <c r="G259" s="2"/>
      <c r="H259" s="2"/>
      <c r="I259" s="78"/>
      <c r="J259" s="3"/>
      <c r="K259" s="114"/>
      <c r="L259" s="3"/>
      <c r="M259" s="114"/>
      <c r="N259" s="3"/>
      <c r="O259" s="114"/>
      <c r="P259" s="3"/>
      <c r="Q259" s="114"/>
      <c r="R259" s="3"/>
      <c r="S259" s="114"/>
      <c r="T259" s="3"/>
      <c r="U259" s="114"/>
      <c r="V259" s="10">
        <f t="shared" si="5"/>
        <v>0</v>
      </c>
      <c r="W259" s="162"/>
      <c r="X259" s="70"/>
      <c r="Y259" s="76"/>
      <c r="Z259" s="70"/>
      <c r="AC259" s="104"/>
      <c r="AD259" s="2"/>
      <c r="AE259" s="2"/>
      <c r="AF259" s="144"/>
      <c r="AG259" s="96"/>
      <c r="AH259" s="116"/>
      <c r="AI259" s="143">
        <f>IF(OR(Anordnungstabelle[[#This Row],[Raten-
Zahlung]]="Ja",Anordnungstabelle[[#This Row],[Raten-
Zahlung]]="Rücknahme"),Anordnungstabelle[[#This Row],[Gesamtbetrag]]-Anordnungstabelle[[#This Row],[noch offener
Ratenbetrag]],0)</f>
        <v>0</v>
      </c>
      <c r="AJ259" s="121"/>
      <c r="AK259" s="119">
        <f>IF(Anordnungstabelle[[#This Row],[noch offener
Restbetrag
(wenn keine Ratenzahlung vereinbart)]]&gt;0,Anordnungstabelle[[#This Row],[Gesamtbetrag]]-Anordnungstabelle[[#This Row],[noch offener
Restbetrag
(wenn keine Ratenzahlung vereinbart)]],0)</f>
        <v>0</v>
      </c>
      <c r="AL259" s="68"/>
      <c r="AM259" s="65"/>
      <c r="AN259" s="8"/>
      <c r="AO259" s="5"/>
      <c r="AP259" s="12"/>
      <c r="AQ259" s="7"/>
      <c r="AR259" s="7"/>
      <c r="AS259" s="5"/>
      <c r="AT259" s="129"/>
      <c r="AU259" s="57"/>
      <c r="AV259" s="4"/>
    </row>
    <row r="260" spans="1:48" s="72" customFormat="1" x14ac:dyDescent="0.25">
      <c r="A260" s="14">
        <v>257</v>
      </c>
      <c r="F260" s="131"/>
      <c r="G260" s="2"/>
      <c r="H260" s="2"/>
      <c r="I260" s="78"/>
      <c r="J260" s="3"/>
      <c r="K260" s="114"/>
      <c r="L260" s="3"/>
      <c r="M260" s="114"/>
      <c r="N260" s="3"/>
      <c r="O260" s="114"/>
      <c r="P260" s="3"/>
      <c r="Q260" s="114"/>
      <c r="R260" s="3"/>
      <c r="S260" s="114"/>
      <c r="T260" s="3"/>
      <c r="U260" s="114"/>
      <c r="V260" s="10">
        <f t="shared" si="5"/>
        <v>0</v>
      </c>
      <c r="W260" s="162"/>
      <c r="X260" s="70"/>
      <c r="Y260" s="76"/>
      <c r="Z260" s="70"/>
      <c r="AC260" s="104"/>
      <c r="AD260" s="2"/>
      <c r="AE260" s="2"/>
      <c r="AF260" s="144"/>
      <c r="AG260" s="96"/>
      <c r="AH260" s="116"/>
      <c r="AI260" s="143">
        <f>IF(OR(Anordnungstabelle[[#This Row],[Raten-
Zahlung]]="Ja",Anordnungstabelle[[#This Row],[Raten-
Zahlung]]="Rücknahme"),Anordnungstabelle[[#This Row],[Gesamtbetrag]]-Anordnungstabelle[[#This Row],[noch offener
Ratenbetrag]],0)</f>
        <v>0</v>
      </c>
      <c r="AJ260" s="121"/>
      <c r="AK260" s="119">
        <f>IF(Anordnungstabelle[[#This Row],[noch offener
Restbetrag
(wenn keine Ratenzahlung vereinbart)]]&gt;0,Anordnungstabelle[[#This Row],[Gesamtbetrag]]-Anordnungstabelle[[#This Row],[noch offener
Restbetrag
(wenn keine Ratenzahlung vereinbart)]],0)</f>
        <v>0</v>
      </c>
      <c r="AL260" s="68"/>
      <c r="AM260" s="65"/>
      <c r="AN260" s="8"/>
      <c r="AO260" s="5"/>
      <c r="AP260" s="12"/>
      <c r="AQ260" s="7"/>
      <c r="AR260" s="7"/>
      <c r="AS260" s="5"/>
      <c r="AT260" s="129"/>
      <c r="AU260" s="57"/>
      <c r="AV260" s="4"/>
    </row>
    <row r="261" spans="1:48" s="72" customFormat="1" x14ac:dyDescent="0.25">
      <c r="A261" s="14">
        <v>258</v>
      </c>
      <c r="F261" s="131"/>
      <c r="G261" s="2"/>
      <c r="H261" s="2"/>
      <c r="I261" s="78"/>
      <c r="J261" s="3"/>
      <c r="K261" s="114"/>
      <c r="L261" s="3"/>
      <c r="M261" s="114"/>
      <c r="N261" s="3"/>
      <c r="O261" s="114"/>
      <c r="P261" s="3"/>
      <c r="Q261" s="114"/>
      <c r="R261" s="3"/>
      <c r="S261" s="114"/>
      <c r="T261" s="3"/>
      <c r="U261" s="114"/>
      <c r="V261" s="10">
        <f t="shared" si="5"/>
        <v>0</v>
      </c>
      <c r="W261" s="162"/>
      <c r="X261" s="70"/>
      <c r="Y261" s="76"/>
      <c r="Z261" s="70"/>
      <c r="AC261" s="104"/>
      <c r="AD261" s="2"/>
      <c r="AE261" s="2"/>
      <c r="AF261" s="144"/>
      <c r="AG261" s="96"/>
      <c r="AH261" s="116"/>
      <c r="AI261" s="143">
        <f>IF(OR(Anordnungstabelle[[#This Row],[Raten-
Zahlung]]="Ja",Anordnungstabelle[[#This Row],[Raten-
Zahlung]]="Rücknahme"),Anordnungstabelle[[#This Row],[Gesamtbetrag]]-Anordnungstabelle[[#This Row],[noch offener
Ratenbetrag]],0)</f>
        <v>0</v>
      </c>
      <c r="AJ261" s="121"/>
      <c r="AK261" s="119">
        <f>IF(Anordnungstabelle[[#This Row],[noch offener
Restbetrag
(wenn keine Ratenzahlung vereinbart)]]&gt;0,Anordnungstabelle[[#This Row],[Gesamtbetrag]]-Anordnungstabelle[[#This Row],[noch offener
Restbetrag
(wenn keine Ratenzahlung vereinbart)]],0)</f>
        <v>0</v>
      </c>
      <c r="AL261" s="68"/>
      <c r="AM261" s="65"/>
      <c r="AN261" s="8"/>
      <c r="AO261" s="5"/>
      <c r="AP261" s="12"/>
      <c r="AQ261" s="7"/>
      <c r="AR261" s="7"/>
      <c r="AS261" s="5"/>
      <c r="AT261" s="129"/>
      <c r="AU261" s="57"/>
      <c r="AV261" s="4"/>
    </row>
    <row r="262" spans="1:48" s="72" customFormat="1" x14ac:dyDescent="0.25">
      <c r="A262" s="14">
        <v>259</v>
      </c>
      <c r="F262" s="131"/>
      <c r="G262" s="2"/>
      <c r="H262" s="2"/>
      <c r="I262" s="78"/>
      <c r="J262" s="3"/>
      <c r="K262" s="114"/>
      <c r="L262" s="3"/>
      <c r="M262" s="114"/>
      <c r="N262" s="3"/>
      <c r="O262" s="114"/>
      <c r="P262" s="3"/>
      <c r="Q262" s="114"/>
      <c r="R262" s="3"/>
      <c r="S262" s="114"/>
      <c r="T262" s="3"/>
      <c r="U262" s="114"/>
      <c r="V262" s="10">
        <f t="shared" si="5"/>
        <v>0</v>
      </c>
      <c r="W262" s="162"/>
      <c r="X262" s="70"/>
      <c r="Y262" s="76"/>
      <c r="Z262" s="70"/>
      <c r="AC262" s="104"/>
      <c r="AD262" s="2"/>
      <c r="AE262" s="2"/>
      <c r="AF262" s="144"/>
      <c r="AG262" s="96"/>
      <c r="AH262" s="116"/>
      <c r="AI262" s="143">
        <f>IF(OR(Anordnungstabelle[[#This Row],[Raten-
Zahlung]]="Ja",Anordnungstabelle[[#This Row],[Raten-
Zahlung]]="Rücknahme"),Anordnungstabelle[[#This Row],[Gesamtbetrag]]-Anordnungstabelle[[#This Row],[noch offener
Ratenbetrag]],0)</f>
        <v>0</v>
      </c>
      <c r="AJ262" s="121"/>
      <c r="AK262" s="119">
        <f>IF(Anordnungstabelle[[#This Row],[noch offener
Restbetrag
(wenn keine Ratenzahlung vereinbart)]]&gt;0,Anordnungstabelle[[#This Row],[Gesamtbetrag]]-Anordnungstabelle[[#This Row],[noch offener
Restbetrag
(wenn keine Ratenzahlung vereinbart)]],0)</f>
        <v>0</v>
      </c>
      <c r="AL262" s="68"/>
      <c r="AM262" s="65"/>
      <c r="AN262" s="8"/>
      <c r="AO262" s="5"/>
      <c r="AP262" s="12"/>
      <c r="AQ262" s="7"/>
      <c r="AR262" s="7"/>
      <c r="AS262" s="5"/>
      <c r="AT262" s="129"/>
      <c r="AU262" s="57"/>
      <c r="AV262" s="4"/>
    </row>
    <row r="263" spans="1:48" s="72" customFormat="1" x14ac:dyDescent="0.25">
      <c r="A263" s="14">
        <v>260</v>
      </c>
      <c r="F263" s="131"/>
      <c r="G263" s="2"/>
      <c r="H263" s="2"/>
      <c r="I263" s="78"/>
      <c r="J263" s="3"/>
      <c r="K263" s="114"/>
      <c r="L263" s="3"/>
      <c r="M263" s="114"/>
      <c r="N263" s="3"/>
      <c r="O263" s="114"/>
      <c r="P263" s="3"/>
      <c r="Q263" s="114"/>
      <c r="R263" s="3"/>
      <c r="S263" s="114"/>
      <c r="T263" s="3"/>
      <c r="U263" s="114"/>
      <c r="V263" s="10">
        <f t="shared" si="5"/>
        <v>0</v>
      </c>
      <c r="W263" s="162"/>
      <c r="X263" s="70"/>
      <c r="Y263" s="76"/>
      <c r="Z263" s="70"/>
      <c r="AC263" s="104"/>
      <c r="AD263" s="2"/>
      <c r="AE263" s="2"/>
      <c r="AF263" s="144"/>
      <c r="AG263" s="96"/>
      <c r="AH263" s="116"/>
      <c r="AI263" s="143">
        <f>IF(OR(Anordnungstabelle[[#This Row],[Raten-
Zahlung]]="Ja",Anordnungstabelle[[#This Row],[Raten-
Zahlung]]="Rücknahme"),Anordnungstabelle[[#This Row],[Gesamtbetrag]]-Anordnungstabelle[[#This Row],[noch offener
Ratenbetrag]],0)</f>
        <v>0</v>
      </c>
      <c r="AJ263" s="121"/>
      <c r="AK263" s="119">
        <f>IF(Anordnungstabelle[[#This Row],[noch offener
Restbetrag
(wenn keine Ratenzahlung vereinbart)]]&gt;0,Anordnungstabelle[[#This Row],[Gesamtbetrag]]-Anordnungstabelle[[#This Row],[noch offener
Restbetrag
(wenn keine Ratenzahlung vereinbart)]],0)</f>
        <v>0</v>
      </c>
      <c r="AL263" s="68"/>
      <c r="AM263" s="65"/>
      <c r="AN263" s="8"/>
      <c r="AO263" s="5"/>
      <c r="AP263" s="12"/>
      <c r="AQ263" s="7"/>
      <c r="AR263" s="7"/>
      <c r="AS263" s="5"/>
      <c r="AT263" s="129"/>
      <c r="AU263" s="57"/>
      <c r="AV263" s="4"/>
    </row>
    <row r="264" spans="1:48" s="72" customFormat="1" x14ac:dyDescent="0.25">
      <c r="A264" s="14">
        <v>261</v>
      </c>
      <c r="F264" s="131"/>
      <c r="G264" s="2"/>
      <c r="H264" s="2"/>
      <c r="I264" s="78"/>
      <c r="J264" s="3"/>
      <c r="K264" s="114"/>
      <c r="L264" s="3"/>
      <c r="M264" s="114"/>
      <c r="N264" s="3"/>
      <c r="O264" s="114"/>
      <c r="P264" s="3"/>
      <c r="Q264" s="114"/>
      <c r="R264" s="3"/>
      <c r="S264" s="114"/>
      <c r="T264" s="3"/>
      <c r="U264" s="114"/>
      <c r="V264" s="10">
        <f t="shared" si="5"/>
        <v>0</v>
      </c>
      <c r="W264" s="162"/>
      <c r="X264" s="70"/>
      <c r="Y264" s="76"/>
      <c r="Z264" s="70"/>
      <c r="AC264" s="104"/>
      <c r="AD264" s="2"/>
      <c r="AE264" s="2"/>
      <c r="AF264" s="144"/>
      <c r="AG264" s="96"/>
      <c r="AH264" s="116"/>
      <c r="AI264" s="143">
        <f>IF(OR(Anordnungstabelle[[#This Row],[Raten-
Zahlung]]="Ja",Anordnungstabelle[[#This Row],[Raten-
Zahlung]]="Rücknahme"),Anordnungstabelle[[#This Row],[Gesamtbetrag]]-Anordnungstabelle[[#This Row],[noch offener
Ratenbetrag]],0)</f>
        <v>0</v>
      </c>
      <c r="AJ264" s="121"/>
      <c r="AK264" s="119">
        <f>IF(Anordnungstabelle[[#This Row],[noch offener
Restbetrag
(wenn keine Ratenzahlung vereinbart)]]&gt;0,Anordnungstabelle[[#This Row],[Gesamtbetrag]]-Anordnungstabelle[[#This Row],[noch offener
Restbetrag
(wenn keine Ratenzahlung vereinbart)]],0)</f>
        <v>0</v>
      </c>
      <c r="AL264" s="68"/>
      <c r="AM264" s="65"/>
      <c r="AN264" s="8"/>
      <c r="AO264" s="5"/>
      <c r="AP264" s="12"/>
      <c r="AQ264" s="7"/>
      <c r="AR264" s="7"/>
      <c r="AS264" s="5"/>
      <c r="AT264" s="129"/>
      <c r="AU264" s="57"/>
      <c r="AV264" s="4"/>
    </row>
    <row r="265" spans="1:48" s="72" customFormat="1" x14ac:dyDescent="0.25">
      <c r="A265" s="14">
        <v>262</v>
      </c>
      <c r="F265" s="131"/>
      <c r="G265" s="2"/>
      <c r="H265" s="2"/>
      <c r="I265" s="78"/>
      <c r="J265" s="3"/>
      <c r="K265" s="114"/>
      <c r="L265" s="3"/>
      <c r="M265" s="114"/>
      <c r="N265" s="3"/>
      <c r="O265" s="114"/>
      <c r="P265" s="3"/>
      <c r="Q265" s="114"/>
      <c r="R265" s="3"/>
      <c r="S265" s="114"/>
      <c r="T265" s="3"/>
      <c r="U265" s="114"/>
      <c r="V265" s="10">
        <f t="shared" si="5"/>
        <v>0</v>
      </c>
      <c r="W265" s="162"/>
      <c r="X265" s="70"/>
      <c r="Y265" s="76"/>
      <c r="Z265" s="70"/>
      <c r="AC265" s="104"/>
      <c r="AD265" s="2"/>
      <c r="AE265" s="2"/>
      <c r="AF265" s="144"/>
      <c r="AG265" s="96"/>
      <c r="AH265" s="116"/>
      <c r="AI265" s="143">
        <f>IF(OR(Anordnungstabelle[[#This Row],[Raten-
Zahlung]]="Ja",Anordnungstabelle[[#This Row],[Raten-
Zahlung]]="Rücknahme"),Anordnungstabelle[[#This Row],[Gesamtbetrag]]-Anordnungstabelle[[#This Row],[noch offener
Ratenbetrag]],0)</f>
        <v>0</v>
      </c>
      <c r="AJ265" s="121"/>
      <c r="AK265" s="119">
        <f>IF(Anordnungstabelle[[#This Row],[noch offener
Restbetrag
(wenn keine Ratenzahlung vereinbart)]]&gt;0,Anordnungstabelle[[#This Row],[Gesamtbetrag]]-Anordnungstabelle[[#This Row],[noch offener
Restbetrag
(wenn keine Ratenzahlung vereinbart)]],0)</f>
        <v>0</v>
      </c>
      <c r="AL265" s="68"/>
      <c r="AM265" s="65"/>
      <c r="AN265" s="8"/>
      <c r="AO265" s="5"/>
      <c r="AP265" s="12"/>
      <c r="AQ265" s="7"/>
      <c r="AR265" s="7"/>
      <c r="AS265" s="5"/>
      <c r="AT265" s="129"/>
      <c r="AU265" s="57"/>
      <c r="AV265" s="4"/>
    </row>
    <row r="266" spans="1:48" s="72" customFormat="1" x14ac:dyDescent="0.25">
      <c r="A266" s="14">
        <v>263</v>
      </c>
      <c r="F266" s="131"/>
      <c r="G266" s="2"/>
      <c r="H266" s="2"/>
      <c r="I266" s="78"/>
      <c r="J266" s="3"/>
      <c r="K266" s="114"/>
      <c r="L266" s="3"/>
      <c r="M266" s="114"/>
      <c r="N266" s="3"/>
      <c r="O266" s="114"/>
      <c r="P266" s="3"/>
      <c r="Q266" s="114"/>
      <c r="R266" s="3"/>
      <c r="S266" s="114"/>
      <c r="T266" s="3"/>
      <c r="U266" s="114"/>
      <c r="V266" s="10">
        <f t="shared" si="5"/>
        <v>0</v>
      </c>
      <c r="W266" s="162"/>
      <c r="X266" s="70"/>
      <c r="Y266" s="76"/>
      <c r="Z266" s="70"/>
      <c r="AC266" s="104"/>
      <c r="AD266" s="2"/>
      <c r="AE266" s="2"/>
      <c r="AF266" s="144"/>
      <c r="AG266" s="96"/>
      <c r="AH266" s="116"/>
      <c r="AI266" s="143">
        <f>IF(OR(Anordnungstabelle[[#This Row],[Raten-
Zahlung]]="Ja",Anordnungstabelle[[#This Row],[Raten-
Zahlung]]="Rücknahme"),Anordnungstabelle[[#This Row],[Gesamtbetrag]]-Anordnungstabelle[[#This Row],[noch offener
Ratenbetrag]],0)</f>
        <v>0</v>
      </c>
      <c r="AJ266" s="121"/>
      <c r="AK266" s="119">
        <f>IF(Anordnungstabelle[[#This Row],[noch offener
Restbetrag
(wenn keine Ratenzahlung vereinbart)]]&gt;0,Anordnungstabelle[[#This Row],[Gesamtbetrag]]-Anordnungstabelle[[#This Row],[noch offener
Restbetrag
(wenn keine Ratenzahlung vereinbart)]],0)</f>
        <v>0</v>
      </c>
      <c r="AL266" s="68"/>
      <c r="AM266" s="65"/>
      <c r="AN266" s="8"/>
      <c r="AO266" s="5"/>
      <c r="AP266" s="12"/>
      <c r="AQ266" s="7"/>
      <c r="AR266" s="7"/>
      <c r="AS266" s="5"/>
      <c r="AT266" s="129"/>
      <c r="AU266" s="57"/>
      <c r="AV266" s="4"/>
    </row>
    <row r="267" spans="1:48" s="72" customFormat="1" x14ac:dyDescent="0.25">
      <c r="A267" s="14">
        <v>264</v>
      </c>
      <c r="F267" s="131"/>
      <c r="G267" s="2"/>
      <c r="H267" s="2"/>
      <c r="I267" s="78"/>
      <c r="J267" s="3"/>
      <c r="K267" s="114"/>
      <c r="L267" s="3"/>
      <c r="M267" s="114"/>
      <c r="N267" s="3"/>
      <c r="O267" s="114"/>
      <c r="P267" s="3"/>
      <c r="Q267" s="114"/>
      <c r="R267" s="3"/>
      <c r="S267" s="114"/>
      <c r="T267" s="3"/>
      <c r="U267" s="114"/>
      <c r="V267" s="10">
        <f t="shared" si="5"/>
        <v>0</v>
      </c>
      <c r="W267" s="162"/>
      <c r="X267" s="70"/>
      <c r="Y267" s="76"/>
      <c r="Z267" s="70"/>
      <c r="AC267" s="104"/>
      <c r="AD267" s="2"/>
      <c r="AE267" s="2"/>
      <c r="AF267" s="144"/>
      <c r="AG267" s="96"/>
      <c r="AH267" s="116"/>
      <c r="AI267" s="143">
        <f>IF(OR(Anordnungstabelle[[#This Row],[Raten-
Zahlung]]="Ja",Anordnungstabelle[[#This Row],[Raten-
Zahlung]]="Rücknahme"),Anordnungstabelle[[#This Row],[Gesamtbetrag]]-Anordnungstabelle[[#This Row],[noch offener
Ratenbetrag]],0)</f>
        <v>0</v>
      </c>
      <c r="AJ267" s="121"/>
      <c r="AK267" s="119">
        <f>IF(Anordnungstabelle[[#This Row],[noch offener
Restbetrag
(wenn keine Ratenzahlung vereinbart)]]&gt;0,Anordnungstabelle[[#This Row],[Gesamtbetrag]]-Anordnungstabelle[[#This Row],[noch offener
Restbetrag
(wenn keine Ratenzahlung vereinbart)]],0)</f>
        <v>0</v>
      </c>
      <c r="AL267" s="68"/>
      <c r="AM267" s="65"/>
      <c r="AN267" s="8"/>
      <c r="AO267" s="5"/>
      <c r="AP267" s="12"/>
      <c r="AQ267" s="7"/>
      <c r="AR267" s="7"/>
      <c r="AS267" s="5"/>
      <c r="AT267" s="129"/>
      <c r="AU267" s="57"/>
      <c r="AV267" s="4"/>
    </row>
    <row r="268" spans="1:48" s="72" customFormat="1" x14ac:dyDescent="0.25">
      <c r="A268" s="14">
        <v>265</v>
      </c>
      <c r="F268" s="131"/>
      <c r="G268" s="2"/>
      <c r="H268" s="2"/>
      <c r="I268" s="78"/>
      <c r="J268" s="3"/>
      <c r="K268" s="114"/>
      <c r="L268" s="3"/>
      <c r="M268" s="114"/>
      <c r="N268" s="3"/>
      <c r="O268" s="114"/>
      <c r="P268" s="3"/>
      <c r="Q268" s="114"/>
      <c r="R268" s="3"/>
      <c r="S268" s="114"/>
      <c r="T268" s="3"/>
      <c r="U268" s="114"/>
      <c r="V268" s="10">
        <f t="shared" si="5"/>
        <v>0</v>
      </c>
      <c r="W268" s="162"/>
      <c r="X268" s="70"/>
      <c r="Y268" s="76"/>
      <c r="Z268" s="70"/>
      <c r="AC268" s="104"/>
      <c r="AD268" s="2"/>
      <c r="AE268" s="2"/>
      <c r="AF268" s="144"/>
      <c r="AG268" s="96"/>
      <c r="AH268" s="116"/>
      <c r="AI268" s="143">
        <f>IF(OR(Anordnungstabelle[[#This Row],[Raten-
Zahlung]]="Ja",Anordnungstabelle[[#This Row],[Raten-
Zahlung]]="Rücknahme"),Anordnungstabelle[[#This Row],[Gesamtbetrag]]-Anordnungstabelle[[#This Row],[noch offener
Ratenbetrag]],0)</f>
        <v>0</v>
      </c>
      <c r="AJ268" s="121"/>
      <c r="AK268" s="119">
        <f>IF(Anordnungstabelle[[#This Row],[noch offener
Restbetrag
(wenn keine Ratenzahlung vereinbart)]]&gt;0,Anordnungstabelle[[#This Row],[Gesamtbetrag]]-Anordnungstabelle[[#This Row],[noch offener
Restbetrag
(wenn keine Ratenzahlung vereinbart)]],0)</f>
        <v>0</v>
      </c>
      <c r="AL268" s="68"/>
      <c r="AM268" s="65"/>
      <c r="AN268" s="8"/>
      <c r="AO268" s="5"/>
      <c r="AP268" s="12"/>
      <c r="AQ268" s="7"/>
      <c r="AR268" s="7"/>
      <c r="AS268" s="5"/>
      <c r="AT268" s="129"/>
      <c r="AU268" s="57"/>
      <c r="AV268" s="4"/>
    </row>
    <row r="269" spans="1:48" s="72" customFormat="1" x14ac:dyDescent="0.25">
      <c r="A269" s="14">
        <v>266</v>
      </c>
      <c r="F269" s="131"/>
      <c r="G269" s="2"/>
      <c r="H269" s="2"/>
      <c r="I269" s="78"/>
      <c r="J269" s="3"/>
      <c r="K269" s="114"/>
      <c r="L269" s="3"/>
      <c r="M269" s="114"/>
      <c r="N269" s="3"/>
      <c r="O269" s="114"/>
      <c r="P269" s="3"/>
      <c r="Q269" s="114"/>
      <c r="R269" s="3"/>
      <c r="S269" s="114"/>
      <c r="T269" s="3"/>
      <c r="U269" s="114"/>
      <c r="V269" s="10">
        <f t="shared" si="5"/>
        <v>0</v>
      </c>
      <c r="W269" s="162"/>
      <c r="X269" s="70"/>
      <c r="Y269" s="76"/>
      <c r="Z269" s="70"/>
      <c r="AC269" s="104"/>
      <c r="AD269" s="2"/>
      <c r="AE269" s="2"/>
      <c r="AF269" s="144"/>
      <c r="AG269" s="96"/>
      <c r="AH269" s="116"/>
      <c r="AI269" s="143">
        <f>IF(OR(Anordnungstabelle[[#This Row],[Raten-
Zahlung]]="Ja",Anordnungstabelle[[#This Row],[Raten-
Zahlung]]="Rücknahme"),Anordnungstabelle[[#This Row],[Gesamtbetrag]]-Anordnungstabelle[[#This Row],[noch offener
Ratenbetrag]],0)</f>
        <v>0</v>
      </c>
      <c r="AJ269" s="121"/>
      <c r="AK269" s="119">
        <f>IF(Anordnungstabelle[[#This Row],[noch offener
Restbetrag
(wenn keine Ratenzahlung vereinbart)]]&gt;0,Anordnungstabelle[[#This Row],[Gesamtbetrag]]-Anordnungstabelle[[#This Row],[noch offener
Restbetrag
(wenn keine Ratenzahlung vereinbart)]],0)</f>
        <v>0</v>
      </c>
      <c r="AL269" s="68"/>
      <c r="AM269" s="65"/>
      <c r="AN269" s="8"/>
      <c r="AO269" s="5"/>
      <c r="AP269" s="12"/>
      <c r="AQ269" s="7"/>
      <c r="AR269" s="7"/>
      <c r="AS269" s="5"/>
      <c r="AT269" s="129"/>
      <c r="AU269" s="57"/>
      <c r="AV269" s="4"/>
    </row>
    <row r="270" spans="1:48" s="72" customFormat="1" x14ac:dyDescent="0.25">
      <c r="A270" s="14">
        <v>267</v>
      </c>
      <c r="F270" s="131"/>
      <c r="G270" s="2"/>
      <c r="H270" s="2"/>
      <c r="I270" s="78"/>
      <c r="J270" s="3"/>
      <c r="K270" s="114"/>
      <c r="L270" s="3"/>
      <c r="M270" s="114"/>
      <c r="N270" s="3"/>
      <c r="O270" s="114"/>
      <c r="P270" s="3"/>
      <c r="Q270" s="114"/>
      <c r="R270" s="3"/>
      <c r="S270" s="114"/>
      <c r="T270" s="3"/>
      <c r="U270" s="114"/>
      <c r="V270" s="10">
        <f t="shared" si="5"/>
        <v>0</v>
      </c>
      <c r="W270" s="162"/>
      <c r="X270" s="70"/>
      <c r="Y270" s="76"/>
      <c r="Z270" s="70"/>
      <c r="AC270" s="104"/>
      <c r="AD270" s="2"/>
      <c r="AE270" s="2"/>
      <c r="AF270" s="144"/>
      <c r="AG270" s="96"/>
      <c r="AH270" s="116"/>
      <c r="AI270" s="143">
        <f>IF(OR(Anordnungstabelle[[#This Row],[Raten-
Zahlung]]="Ja",Anordnungstabelle[[#This Row],[Raten-
Zahlung]]="Rücknahme"),Anordnungstabelle[[#This Row],[Gesamtbetrag]]-Anordnungstabelle[[#This Row],[noch offener
Ratenbetrag]],0)</f>
        <v>0</v>
      </c>
      <c r="AJ270" s="121"/>
      <c r="AK270" s="119">
        <f>IF(Anordnungstabelle[[#This Row],[noch offener
Restbetrag
(wenn keine Ratenzahlung vereinbart)]]&gt;0,Anordnungstabelle[[#This Row],[Gesamtbetrag]]-Anordnungstabelle[[#This Row],[noch offener
Restbetrag
(wenn keine Ratenzahlung vereinbart)]],0)</f>
        <v>0</v>
      </c>
      <c r="AL270" s="68"/>
      <c r="AM270" s="65"/>
      <c r="AN270" s="8"/>
      <c r="AO270" s="5"/>
      <c r="AP270" s="12"/>
      <c r="AQ270" s="7"/>
      <c r="AR270" s="7"/>
      <c r="AS270" s="5"/>
      <c r="AT270" s="129"/>
      <c r="AU270" s="57"/>
      <c r="AV270" s="4"/>
    </row>
    <row r="271" spans="1:48" s="72" customFormat="1" x14ac:dyDescent="0.25">
      <c r="A271" s="14">
        <v>268</v>
      </c>
      <c r="F271" s="131"/>
      <c r="G271" s="2"/>
      <c r="H271" s="2"/>
      <c r="I271" s="78"/>
      <c r="J271" s="3"/>
      <c r="K271" s="114"/>
      <c r="L271" s="3"/>
      <c r="M271" s="114"/>
      <c r="N271" s="3"/>
      <c r="O271" s="114"/>
      <c r="P271" s="3"/>
      <c r="Q271" s="114"/>
      <c r="R271" s="3"/>
      <c r="S271" s="114"/>
      <c r="T271" s="3"/>
      <c r="U271" s="114"/>
      <c r="V271" s="10">
        <f t="shared" si="5"/>
        <v>0</v>
      </c>
      <c r="W271" s="162"/>
      <c r="X271" s="70"/>
      <c r="Y271" s="76"/>
      <c r="Z271" s="70"/>
      <c r="AC271" s="104"/>
      <c r="AD271" s="2"/>
      <c r="AE271" s="2"/>
      <c r="AF271" s="144"/>
      <c r="AG271" s="96"/>
      <c r="AH271" s="116"/>
      <c r="AI271" s="143">
        <f>IF(OR(Anordnungstabelle[[#This Row],[Raten-
Zahlung]]="Ja",Anordnungstabelle[[#This Row],[Raten-
Zahlung]]="Rücknahme"),Anordnungstabelle[[#This Row],[Gesamtbetrag]]-Anordnungstabelle[[#This Row],[noch offener
Ratenbetrag]],0)</f>
        <v>0</v>
      </c>
      <c r="AJ271" s="121"/>
      <c r="AK271" s="119">
        <f>IF(Anordnungstabelle[[#This Row],[noch offener
Restbetrag
(wenn keine Ratenzahlung vereinbart)]]&gt;0,Anordnungstabelle[[#This Row],[Gesamtbetrag]]-Anordnungstabelle[[#This Row],[noch offener
Restbetrag
(wenn keine Ratenzahlung vereinbart)]],0)</f>
        <v>0</v>
      </c>
      <c r="AL271" s="68"/>
      <c r="AM271" s="65"/>
      <c r="AN271" s="8"/>
      <c r="AO271" s="5"/>
      <c r="AP271" s="12"/>
      <c r="AQ271" s="7"/>
      <c r="AR271" s="7"/>
      <c r="AS271" s="5"/>
      <c r="AT271" s="129"/>
      <c r="AU271" s="57"/>
      <c r="AV271" s="4"/>
    </row>
    <row r="272" spans="1:48" s="72" customFormat="1" x14ac:dyDescent="0.25">
      <c r="A272" s="14">
        <v>269</v>
      </c>
      <c r="F272" s="131"/>
      <c r="G272" s="2"/>
      <c r="H272" s="2"/>
      <c r="I272" s="78"/>
      <c r="J272" s="3"/>
      <c r="K272" s="114"/>
      <c r="L272" s="3"/>
      <c r="M272" s="114"/>
      <c r="N272" s="3"/>
      <c r="O272" s="114"/>
      <c r="P272" s="3"/>
      <c r="Q272" s="114"/>
      <c r="R272" s="3"/>
      <c r="S272" s="114"/>
      <c r="T272" s="3"/>
      <c r="U272" s="114"/>
      <c r="V272" s="10">
        <f t="shared" si="5"/>
        <v>0</v>
      </c>
      <c r="W272" s="162"/>
      <c r="X272" s="70"/>
      <c r="Y272" s="76"/>
      <c r="Z272" s="70"/>
      <c r="AC272" s="104"/>
      <c r="AD272" s="2"/>
      <c r="AE272" s="2"/>
      <c r="AF272" s="144"/>
      <c r="AG272" s="96"/>
      <c r="AH272" s="116"/>
      <c r="AI272" s="143">
        <f>IF(OR(Anordnungstabelle[[#This Row],[Raten-
Zahlung]]="Ja",Anordnungstabelle[[#This Row],[Raten-
Zahlung]]="Rücknahme"),Anordnungstabelle[[#This Row],[Gesamtbetrag]]-Anordnungstabelle[[#This Row],[noch offener
Ratenbetrag]],0)</f>
        <v>0</v>
      </c>
      <c r="AJ272" s="121"/>
      <c r="AK272" s="119">
        <f>IF(Anordnungstabelle[[#This Row],[noch offener
Restbetrag
(wenn keine Ratenzahlung vereinbart)]]&gt;0,Anordnungstabelle[[#This Row],[Gesamtbetrag]]-Anordnungstabelle[[#This Row],[noch offener
Restbetrag
(wenn keine Ratenzahlung vereinbart)]],0)</f>
        <v>0</v>
      </c>
      <c r="AL272" s="68"/>
      <c r="AM272" s="65"/>
      <c r="AN272" s="8"/>
      <c r="AO272" s="5"/>
      <c r="AP272" s="12"/>
      <c r="AQ272" s="7"/>
      <c r="AR272" s="7"/>
      <c r="AS272" s="5"/>
      <c r="AT272" s="129"/>
      <c r="AU272" s="57"/>
      <c r="AV272" s="4"/>
    </row>
    <row r="273" spans="1:48" s="72" customFormat="1" x14ac:dyDescent="0.25">
      <c r="A273" s="14">
        <v>270</v>
      </c>
      <c r="F273" s="131"/>
      <c r="G273" s="2"/>
      <c r="H273" s="2"/>
      <c r="I273" s="78"/>
      <c r="J273" s="3"/>
      <c r="K273" s="114"/>
      <c r="L273" s="3"/>
      <c r="M273" s="114"/>
      <c r="N273" s="3"/>
      <c r="O273" s="114"/>
      <c r="P273" s="3"/>
      <c r="Q273" s="114"/>
      <c r="R273" s="3"/>
      <c r="S273" s="114"/>
      <c r="T273" s="3"/>
      <c r="U273" s="114"/>
      <c r="V273" s="10">
        <f t="shared" si="5"/>
        <v>0</v>
      </c>
      <c r="W273" s="162"/>
      <c r="X273" s="70"/>
      <c r="Y273" s="76"/>
      <c r="Z273" s="70"/>
      <c r="AC273" s="104"/>
      <c r="AD273" s="2"/>
      <c r="AE273" s="2"/>
      <c r="AF273" s="144"/>
      <c r="AG273" s="96"/>
      <c r="AH273" s="116"/>
      <c r="AI273" s="143">
        <f>IF(OR(Anordnungstabelle[[#This Row],[Raten-
Zahlung]]="Ja",Anordnungstabelle[[#This Row],[Raten-
Zahlung]]="Rücknahme"),Anordnungstabelle[[#This Row],[Gesamtbetrag]]-Anordnungstabelle[[#This Row],[noch offener
Ratenbetrag]],0)</f>
        <v>0</v>
      </c>
      <c r="AJ273" s="121"/>
      <c r="AK273" s="119">
        <f>IF(Anordnungstabelle[[#This Row],[noch offener
Restbetrag
(wenn keine Ratenzahlung vereinbart)]]&gt;0,Anordnungstabelle[[#This Row],[Gesamtbetrag]]-Anordnungstabelle[[#This Row],[noch offener
Restbetrag
(wenn keine Ratenzahlung vereinbart)]],0)</f>
        <v>0</v>
      </c>
      <c r="AL273" s="68"/>
      <c r="AM273" s="65"/>
      <c r="AN273" s="8"/>
      <c r="AO273" s="5"/>
      <c r="AP273" s="12"/>
      <c r="AQ273" s="7"/>
      <c r="AR273" s="7"/>
      <c r="AS273" s="5"/>
      <c r="AT273" s="129"/>
      <c r="AU273" s="57"/>
      <c r="AV273" s="4"/>
    </row>
    <row r="274" spans="1:48" s="72" customFormat="1" x14ac:dyDescent="0.25">
      <c r="A274" s="14">
        <v>271</v>
      </c>
      <c r="F274" s="131"/>
      <c r="G274" s="2"/>
      <c r="H274" s="2"/>
      <c r="I274" s="78"/>
      <c r="J274" s="3"/>
      <c r="K274" s="114"/>
      <c r="L274" s="3"/>
      <c r="M274" s="114"/>
      <c r="N274" s="3"/>
      <c r="O274" s="114"/>
      <c r="P274" s="3"/>
      <c r="Q274" s="114"/>
      <c r="R274" s="3"/>
      <c r="S274" s="114"/>
      <c r="T274" s="3"/>
      <c r="U274" s="114"/>
      <c r="V274" s="10">
        <f t="shared" si="5"/>
        <v>0</v>
      </c>
      <c r="W274" s="162"/>
      <c r="X274" s="70"/>
      <c r="Y274" s="76"/>
      <c r="Z274" s="70"/>
      <c r="AC274" s="104"/>
      <c r="AD274" s="2"/>
      <c r="AE274" s="2"/>
      <c r="AF274" s="144"/>
      <c r="AG274" s="96"/>
      <c r="AH274" s="116"/>
      <c r="AI274" s="143">
        <f>IF(OR(Anordnungstabelle[[#This Row],[Raten-
Zahlung]]="Ja",Anordnungstabelle[[#This Row],[Raten-
Zahlung]]="Rücknahme"),Anordnungstabelle[[#This Row],[Gesamtbetrag]]-Anordnungstabelle[[#This Row],[noch offener
Ratenbetrag]],0)</f>
        <v>0</v>
      </c>
      <c r="AJ274" s="121"/>
      <c r="AK274" s="119">
        <f>IF(Anordnungstabelle[[#This Row],[noch offener
Restbetrag
(wenn keine Ratenzahlung vereinbart)]]&gt;0,Anordnungstabelle[[#This Row],[Gesamtbetrag]]-Anordnungstabelle[[#This Row],[noch offener
Restbetrag
(wenn keine Ratenzahlung vereinbart)]],0)</f>
        <v>0</v>
      </c>
      <c r="AL274" s="68"/>
      <c r="AM274" s="65"/>
      <c r="AN274" s="8"/>
      <c r="AO274" s="5"/>
      <c r="AP274" s="12"/>
      <c r="AQ274" s="7"/>
      <c r="AR274" s="7"/>
      <c r="AS274" s="5"/>
      <c r="AT274" s="129"/>
      <c r="AU274" s="57"/>
      <c r="AV274" s="4"/>
    </row>
    <row r="275" spans="1:48" s="72" customFormat="1" x14ac:dyDescent="0.25">
      <c r="A275" s="14">
        <v>272</v>
      </c>
      <c r="F275" s="131"/>
      <c r="G275" s="2"/>
      <c r="H275" s="2"/>
      <c r="I275" s="78"/>
      <c r="J275" s="3"/>
      <c r="K275" s="114"/>
      <c r="L275" s="3"/>
      <c r="M275" s="114"/>
      <c r="N275" s="3"/>
      <c r="O275" s="114"/>
      <c r="P275" s="3"/>
      <c r="Q275" s="114"/>
      <c r="R275" s="3"/>
      <c r="S275" s="114"/>
      <c r="T275" s="3"/>
      <c r="U275" s="114"/>
      <c r="V275" s="10">
        <f t="shared" si="5"/>
        <v>0</v>
      </c>
      <c r="W275" s="162"/>
      <c r="X275" s="70"/>
      <c r="Y275" s="76"/>
      <c r="Z275" s="70"/>
      <c r="AC275" s="104"/>
      <c r="AD275" s="2"/>
      <c r="AE275" s="2"/>
      <c r="AF275" s="144"/>
      <c r="AG275" s="96"/>
      <c r="AH275" s="116"/>
      <c r="AI275" s="143">
        <f>IF(OR(Anordnungstabelle[[#This Row],[Raten-
Zahlung]]="Ja",Anordnungstabelle[[#This Row],[Raten-
Zahlung]]="Rücknahme"),Anordnungstabelle[[#This Row],[Gesamtbetrag]]-Anordnungstabelle[[#This Row],[noch offener
Ratenbetrag]],0)</f>
        <v>0</v>
      </c>
      <c r="AJ275" s="121"/>
      <c r="AK275" s="119">
        <f>IF(Anordnungstabelle[[#This Row],[noch offener
Restbetrag
(wenn keine Ratenzahlung vereinbart)]]&gt;0,Anordnungstabelle[[#This Row],[Gesamtbetrag]]-Anordnungstabelle[[#This Row],[noch offener
Restbetrag
(wenn keine Ratenzahlung vereinbart)]],0)</f>
        <v>0</v>
      </c>
      <c r="AL275" s="68"/>
      <c r="AM275" s="65"/>
      <c r="AN275" s="8"/>
      <c r="AO275" s="5"/>
      <c r="AP275" s="12"/>
      <c r="AQ275" s="7"/>
      <c r="AR275" s="7"/>
      <c r="AS275" s="5"/>
      <c r="AT275" s="129"/>
      <c r="AU275" s="57"/>
      <c r="AV275" s="4"/>
    </row>
    <row r="276" spans="1:48" s="72" customFormat="1" x14ac:dyDescent="0.25">
      <c r="A276" s="14">
        <v>273</v>
      </c>
      <c r="F276" s="131"/>
      <c r="G276" s="2"/>
      <c r="H276" s="2"/>
      <c r="I276" s="78"/>
      <c r="J276" s="3"/>
      <c r="K276" s="114"/>
      <c r="L276" s="3"/>
      <c r="M276" s="114"/>
      <c r="N276" s="3"/>
      <c r="O276" s="114"/>
      <c r="P276" s="3"/>
      <c r="Q276" s="114"/>
      <c r="R276" s="3"/>
      <c r="S276" s="114"/>
      <c r="T276" s="3"/>
      <c r="U276" s="114"/>
      <c r="V276" s="10">
        <f t="shared" si="5"/>
        <v>0</v>
      </c>
      <c r="W276" s="162"/>
      <c r="X276" s="70"/>
      <c r="Y276" s="76"/>
      <c r="Z276" s="70"/>
      <c r="AC276" s="104"/>
      <c r="AD276" s="2"/>
      <c r="AE276" s="2"/>
      <c r="AF276" s="144"/>
      <c r="AG276" s="96"/>
      <c r="AH276" s="116"/>
      <c r="AI276" s="143">
        <f>IF(OR(Anordnungstabelle[[#This Row],[Raten-
Zahlung]]="Ja",Anordnungstabelle[[#This Row],[Raten-
Zahlung]]="Rücknahme"),Anordnungstabelle[[#This Row],[Gesamtbetrag]]-Anordnungstabelle[[#This Row],[noch offener
Ratenbetrag]],0)</f>
        <v>0</v>
      </c>
      <c r="AJ276" s="121"/>
      <c r="AK276" s="119">
        <f>IF(Anordnungstabelle[[#This Row],[noch offener
Restbetrag
(wenn keine Ratenzahlung vereinbart)]]&gt;0,Anordnungstabelle[[#This Row],[Gesamtbetrag]]-Anordnungstabelle[[#This Row],[noch offener
Restbetrag
(wenn keine Ratenzahlung vereinbart)]],0)</f>
        <v>0</v>
      </c>
      <c r="AL276" s="68"/>
      <c r="AM276" s="65"/>
      <c r="AN276" s="8"/>
      <c r="AO276" s="5"/>
      <c r="AP276" s="12"/>
      <c r="AQ276" s="7"/>
      <c r="AR276" s="7"/>
      <c r="AS276" s="5"/>
      <c r="AT276" s="129"/>
      <c r="AU276" s="57"/>
      <c r="AV276" s="4"/>
    </row>
    <row r="277" spans="1:48" s="72" customFormat="1" x14ac:dyDescent="0.25">
      <c r="A277" s="14">
        <v>274</v>
      </c>
      <c r="F277" s="131"/>
      <c r="G277" s="2"/>
      <c r="H277" s="2"/>
      <c r="I277" s="78"/>
      <c r="J277" s="3"/>
      <c r="K277" s="114"/>
      <c r="L277" s="3"/>
      <c r="M277" s="114"/>
      <c r="N277" s="3"/>
      <c r="O277" s="114"/>
      <c r="P277" s="3"/>
      <c r="Q277" s="114"/>
      <c r="R277" s="3"/>
      <c r="S277" s="114"/>
      <c r="T277" s="3"/>
      <c r="U277" s="114"/>
      <c r="V277" s="10">
        <f t="shared" si="5"/>
        <v>0</v>
      </c>
      <c r="W277" s="162"/>
      <c r="X277" s="70"/>
      <c r="Y277" s="76"/>
      <c r="Z277" s="70"/>
      <c r="AC277" s="104"/>
      <c r="AD277" s="2"/>
      <c r="AE277" s="2"/>
      <c r="AF277" s="144"/>
      <c r="AG277" s="96"/>
      <c r="AH277" s="116"/>
      <c r="AI277" s="143">
        <f>IF(OR(Anordnungstabelle[[#This Row],[Raten-
Zahlung]]="Ja",Anordnungstabelle[[#This Row],[Raten-
Zahlung]]="Rücknahme"),Anordnungstabelle[[#This Row],[Gesamtbetrag]]-Anordnungstabelle[[#This Row],[noch offener
Ratenbetrag]],0)</f>
        <v>0</v>
      </c>
      <c r="AJ277" s="121"/>
      <c r="AK277" s="119">
        <f>IF(Anordnungstabelle[[#This Row],[noch offener
Restbetrag
(wenn keine Ratenzahlung vereinbart)]]&gt;0,Anordnungstabelle[[#This Row],[Gesamtbetrag]]-Anordnungstabelle[[#This Row],[noch offener
Restbetrag
(wenn keine Ratenzahlung vereinbart)]],0)</f>
        <v>0</v>
      </c>
      <c r="AL277" s="68"/>
      <c r="AM277" s="65"/>
      <c r="AN277" s="8"/>
      <c r="AO277" s="5"/>
      <c r="AP277" s="12"/>
      <c r="AQ277" s="7"/>
      <c r="AR277" s="7"/>
      <c r="AS277" s="5"/>
      <c r="AT277" s="129"/>
      <c r="AU277" s="57"/>
      <c r="AV277" s="4"/>
    </row>
    <row r="278" spans="1:48" s="72" customFormat="1" x14ac:dyDescent="0.25">
      <c r="A278" s="14">
        <v>275</v>
      </c>
      <c r="F278" s="131"/>
      <c r="G278" s="2"/>
      <c r="H278" s="2"/>
      <c r="I278" s="78"/>
      <c r="J278" s="3"/>
      <c r="K278" s="114"/>
      <c r="L278" s="3"/>
      <c r="M278" s="114"/>
      <c r="N278" s="3"/>
      <c r="O278" s="114"/>
      <c r="P278" s="3"/>
      <c r="Q278" s="114"/>
      <c r="R278" s="3"/>
      <c r="S278" s="114"/>
      <c r="T278" s="3"/>
      <c r="U278" s="114"/>
      <c r="V278" s="10">
        <f t="shared" si="5"/>
        <v>0</v>
      </c>
      <c r="W278" s="162"/>
      <c r="X278" s="70"/>
      <c r="Y278" s="76"/>
      <c r="Z278" s="70"/>
      <c r="AC278" s="104"/>
      <c r="AD278" s="2"/>
      <c r="AE278" s="2"/>
      <c r="AF278" s="144"/>
      <c r="AG278" s="96"/>
      <c r="AH278" s="116"/>
      <c r="AI278" s="143">
        <f>IF(OR(Anordnungstabelle[[#This Row],[Raten-
Zahlung]]="Ja",Anordnungstabelle[[#This Row],[Raten-
Zahlung]]="Rücknahme"),Anordnungstabelle[[#This Row],[Gesamtbetrag]]-Anordnungstabelle[[#This Row],[noch offener
Ratenbetrag]],0)</f>
        <v>0</v>
      </c>
      <c r="AJ278" s="121"/>
      <c r="AK278" s="119">
        <f>IF(Anordnungstabelle[[#This Row],[noch offener
Restbetrag
(wenn keine Ratenzahlung vereinbart)]]&gt;0,Anordnungstabelle[[#This Row],[Gesamtbetrag]]-Anordnungstabelle[[#This Row],[noch offener
Restbetrag
(wenn keine Ratenzahlung vereinbart)]],0)</f>
        <v>0</v>
      </c>
      <c r="AL278" s="68"/>
      <c r="AM278" s="65"/>
      <c r="AN278" s="8"/>
      <c r="AO278" s="5"/>
      <c r="AP278" s="12"/>
      <c r="AQ278" s="7"/>
      <c r="AR278" s="7"/>
      <c r="AS278" s="5"/>
      <c r="AT278" s="129"/>
      <c r="AU278" s="57"/>
      <c r="AV278" s="4"/>
    </row>
    <row r="279" spans="1:48" s="72" customFormat="1" x14ac:dyDescent="0.25">
      <c r="A279" s="14">
        <v>276</v>
      </c>
      <c r="F279" s="131"/>
      <c r="G279" s="2"/>
      <c r="H279" s="2"/>
      <c r="I279" s="78"/>
      <c r="J279" s="3"/>
      <c r="K279" s="114"/>
      <c r="L279" s="3"/>
      <c r="M279" s="114"/>
      <c r="N279" s="3"/>
      <c r="O279" s="114"/>
      <c r="P279" s="3"/>
      <c r="Q279" s="114"/>
      <c r="R279" s="3"/>
      <c r="S279" s="114"/>
      <c r="T279" s="3"/>
      <c r="U279" s="114"/>
      <c r="V279" s="10">
        <f t="shared" si="5"/>
        <v>0</v>
      </c>
      <c r="W279" s="162"/>
      <c r="X279" s="70"/>
      <c r="Y279" s="76"/>
      <c r="Z279" s="70"/>
      <c r="AC279" s="104"/>
      <c r="AD279" s="2"/>
      <c r="AE279" s="2"/>
      <c r="AF279" s="144"/>
      <c r="AG279" s="96"/>
      <c r="AH279" s="116"/>
      <c r="AI279" s="143">
        <f>IF(OR(Anordnungstabelle[[#This Row],[Raten-
Zahlung]]="Ja",Anordnungstabelle[[#This Row],[Raten-
Zahlung]]="Rücknahme"),Anordnungstabelle[[#This Row],[Gesamtbetrag]]-Anordnungstabelle[[#This Row],[noch offener
Ratenbetrag]],0)</f>
        <v>0</v>
      </c>
      <c r="AJ279" s="121"/>
      <c r="AK279" s="119">
        <f>IF(Anordnungstabelle[[#This Row],[noch offener
Restbetrag
(wenn keine Ratenzahlung vereinbart)]]&gt;0,Anordnungstabelle[[#This Row],[Gesamtbetrag]]-Anordnungstabelle[[#This Row],[noch offener
Restbetrag
(wenn keine Ratenzahlung vereinbart)]],0)</f>
        <v>0</v>
      </c>
      <c r="AL279" s="68"/>
      <c r="AM279" s="65"/>
      <c r="AN279" s="8"/>
      <c r="AO279" s="5"/>
      <c r="AP279" s="12"/>
      <c r="AQ279" s="7"/>
      <c r="AR279" s="7"/>
      <c r="AS279" s="5"/>
      <c r="AT279" s="129"/>
      <c r="AU279" s="57"/>
      <c r="AV279" s="4"/>
    </row>
    <row r="280" spans="1:48" s="72" customFormat="1" x14ac:dyDescent="0.25">
      <c r="A280" s="14">
        <v>277</v>
      </c>
      <c r="F280" s="131"/>
      <c r="G280" s="2"/>
      <c r="H280" s="2"/>
      <c r="I280" s="78"/>
      <c r="J280" s="3"/>
      <c r="K280" s="114"/>
      <c r="L280" s="3"/>
      <c r="M280" s="114"/>
      <c r="N280" s="3"/>
      <c r="O280" s="114"/>
      <c r="P280" s="3"/>
      <c r="Q280" s="114"/>
      <c r="R280" s="3"/>
      <c r="S280" s="114"/>
      <c r="T280" s="3"/>
      <c r="U280" s="114"/>
      <c r="V280" s="10">
        <f t="shared" si="5"/>
        <v>0</v>
      </c>
      <c r="W280" s="162"/>
      <c r="X280" s="70"/>
      <c r="Y280" s="76"/>
      <c r="Z280" s="70"/>
      <c r="AC280" s="104"/>
      <c r="AD280" s="2"/>
      <c r="AE280" s="2"/>
      <c r="AF280" s="144"/>
      <c r="AG280" s="96"/>
      <c r="AH280" s="116"/>
      <c r="AI280" s="143">
        <f>IF(OR(Anordnungstabelle[[#This Row],[Raten-
Zahlung]]="Ja",Anordnungstabelle[[#This Row],[Raten-
Zahlung]]="Rücknahme"),Anordnungstabelle[[#This Row],[Gesamtbetrag]]-Anordnungstabelle[[#This Row],[noch offener
Ratenbetrag]],0)</f>
        <v>0</v>
      </c>
      <c r="AJ280" s="121"/>
      <c r="AK280" s="119">
        <f>IF(Anordnungstabelle[[#This Row],[noch offener
Restbetrag
(wenn keine Ratenzahlung vereinbart)]]&gt;0,Anordnungstabelle[[#This Row],[Gesamtbetrag]]-Anordnungstabelle[[#This Row],[noch offener
Restbetrag
(wenn keine Ratenzahlung vereinbart)]],0)</f>
        <v>0</v>
      </c>
      <c r="AL280" s="68"/>
      <c r="AM280" s="65"/>
      <c r="AN280" s="8"/>
      <c r="AO280" s="5"/>
      <c r="AP280" s="12"/>
      <c r="AQ280" s="7"/>
      <c r="AR280" s="7"/>
      <c r="AS280" s="5"/>
      <c r="AT280" s="129"/>
      <c r="AU280" s="57"/>
      <c r="AV280" s="4"/>
    </row>
    <row r="281" spans="1:48" s="72" customFormat="1" x14ac:dyDescent="0.25">
      <c r="A281" s="14">
        <v>278</v>
      </c>
      <c r="F281" s="131"/>
      <c r="G281" s="2"/>
      <c r="H281" s="2"/>
      <c r="I281" s="78"/>
      <c r="J281" s="3"/>
      <c r="K281" s="114"/>
      <c r="L281" s="3"/>
      <c r="M281" s="114"/>
      <c r="N281" s="3"/>
      <c r="O281" s="114"/>
      <c r="P281" s="3"/>
      <c r="Q281" s="114"/>
      <c r="R281" s="3"/>
      <c r="S281" s="114"/>
      <c r="T281" s="3"/>
      <c r="U281" s="114"/>
      <c r="V281" s="10">
        <f t="shared" si="5"/>
        <v>0</v>
      </c>
      <c r="W281" s="162"/>
      <c r="X281" s="70"/>
      <c r="Y281" s="76"/>
      <c r="Z281" s="70"/>
      <c r="AC281" s="104"/>
      <c r="AD281" s="2"/>
      <c r="AE281" s="2"/>
      <c r="AF281" s="144"/>
      <c r="AG281" s="96"/>
      <c r="AH281" s="116"/>
      <c r="AI281" s="143">
        <f>IF(OR(Anordnungstabelle[[#This Row],[Raten-
Zahlung]]="Ja",Anordnungstabelle[[#This Row],[Raten-
Zahlung]]="Rücknahme"),Anordnungstabelle[[#This Row],[Gesamtbetrag]]-Anordnungstabelle[[#This Row],[noch offener
Ratenbetrag]],0)</f>
        <v>0</v>
      </c>
      <c r="AJ281" s="121"/>
      <c r="AK281" s="119">
        <f>IF(Anordnungstabelle[[#This Row],[noch offener
Restbetrag
(wenn keine Ratenzahlung vereinbart)]]&gt;0,Anordnungstabelle[[#This Row],[Gesamtbetrag]]-Anordnungstabelle[[#This Row],[noch offener
Restbetrag
(wenn keine Ratenzahlung vereinbart)]],0)</f>
        <v>0</v>
      </c>
      <c r="AL281" s="68"/>
      <c r="AM281" s="65"/>
      <c r="AN281" s="8"/>
      <c r="AO281" s="5"/>
      <c r="AP281" s="12"/>
      <c r="AQ281" s="7"/>
      <c r="AR281" s="7"/>
      <c r="AS281" s="5"/>
      <c r="AT281" s="129"/>
      <c r="AU281" s="57"/>
      <c r="AV281" s="4"/>
    </row>
    <row r="282" spans="1:48" s="72" customFormat="1" x14ac:dyDescent="0.25">
      <c r="A282" s="14">
        <v>279</v>
      </c>
      <c r="F282" s="131"/>
      <c r="G282" s="2"/>
      <c r="H282" s="2"/>
      <c r="I282" s="78"/>
      <c r="J282" s="3"/>
      <c r="K282" s="114"/>
      <c r="L282" s="3"/>
      <c r="M282" s="114"/>
      <c r="N282" s="3"/>
      <c r="O282" s="114"/>
      <c r="P282" s="3"/>
      <c r="Q282" s="114"/>
      <c r="R282" s="3"/>
      <c r="S282" s="114"/>
      <c r="T282" s="3"/>
      <c r="U282" s="114"/>
      <c r="V282" s="10">
        <f t="shared" si="5"/>
        <v>0</v>
      </c>
      <c r="W282" s="162"/>
      <c r="X282" s="70"/>
      <c r="Y282" s="76"/>
      <c r="Z282" s="70"/>
      <c r="AC282" s="104"/>
      <c r="AD282" s="2"/>
      <c r="AE282" s="2"/>
      <c r="AF282" s="144"/>
      <c r="AG282" s="96"/>
      <c r="AH282" s="116"/>
      <c r="AI282" s="143">
        <f>IF(OR(Anordnungstabelle[[#This Row],[Raten-
Zahlung]]="Ja",Anordnungstabelle[[#This Row],[Raten-
Zahlung]]="Rücknahme"),Anordnungstabelle[[#This Row],[Gesamtbetrag]]-Anordnungstabelle[[#This Row],[noch offener
Ratenbetrag]],0)</f>
        <v>0</v>
      </c>
      <c r="AJ282" s="121"/>
      <c r="AK282" s="119">
        <f>IF(Anordnungstabelle[[#This Row],[noch offener
Restbetrag
(wenn keine Ratenzahlung vereinbart)]]&gt;0,Anordnungstabelle[[#This Row],[Gesamtbetrag]]-Anordnungstabelle[[#This Row],[noch offener
Restbetrag
(wenn keine Ratenzahlung vereinbart)]],0)</f>
        <v>0</v>
      </c>
      <c r="AL282" s="68"/>
      <c r="AM282" s="65"/>
      <c r="AN282" s="8"/>
      <c r="AO282" s="5"/>
      <c r="AP282" s="12"/>
      <c r="AQ282" s="7"/>
      <c r="AR282" s="7"/>
      <c r="AS282" s="5"/>
      <c r="AT282" s="129"/>
      <c r="AU282" s="57"/>
      <c r="AV282" s="4"/>
    </row>
    <row r="283" spans="1:48" s="72" customFormat="1" x14ac:dyDescent="0.25">
      <c r="A283" s="14">
        <v>280</v>
      </c>
      <c r="F283" s="131"/>
      <c r="G283" s="2"/>
      <c r="H283" s="2"/>
      <c r="I283" s="78"/>
      <c r="J283" s="3"/>
      <c r="K283" s="114"/>
      <c r="L283" s="3"/>
      <c r="M283" s="114"/>
      <c r="N283" s="3"/>
      <c r="O283" s="114"/>
      <c r="P283" s="3"/>
      <c r="Q283" s="114"/>
      <c r="R283" s="3"/>
      <c r="S283" s="114"/>
      <c r="T283" s="3"/>
      <c r="U283" s="114"/>
      <c r="V283" s="10">
        <f t="shared" si="5"/>
        <v>0</v>
      </c>
      <c r="W283" s="162"/>
      <c r="X283" s="70"/>
      <c r="Y283" s="76"/>
      <c r="Z283" s="70"/>
      <c r="AC283" s="104"/>
      <c r="AD283" s="2"/>
      <c r="AE283" s="2"/>
      <c r="AF283" s="144"/>
      <c r="AG283" s="96"/>
      <c r="AH283" s="116"/>
      <c r="AI283" s="143">
        <f>IF(OR(Anordnungstabelle[[#This Row],[Raten-
Zahlung]]="Ja",Anordnungstabelle[[#This Row],[Raten-
Zahlung]]="Rücknahme"),Anordnungstabelle[[#This Row],[Gesamtbetrag]]-Anordnungstabelle[[#This Row],[noch offener
Ratenbetrag]],0)</f>
        <v>0</v>
      </c>
      <c r="AJ283" s="121"/>
      <c r="AK283" s="119">
        <f>IF(Anordnungstabelle[[#This Row],[noch offener
Restbetrag
(wenn keine Ratenzahlung vereinbart)]]&gt;0,Anordnungstabelle[[#This Row],[Gesamtbetrag]]-Anordnungstabelle[[#This Row],[noch offener
Restbetrag
(wenn keine Ratenzahlung vereinbart)]],0)</f>
        <v>0</v>
      </c>
      <c r="AL283" s="68"/>
      <c r="AM283" s="65"/>
      <c r="AN283" s="8"/>
      <c r="AO283" s="5"/>
      <c r="AP283" s="12"/>
      <c r="AQ283" s="7"/>
      <c r="AR283" s="7"/>
      <c r="AS283" s="5"/>
      <c r="AT283" s="129"/>
      <c r="AU283" s="57"/>
      <c r="AV283" s="4"/>
    </row>
    <row r="284" spans="1:48" s="72" customFormat="1" x14ac:dyDescent="0.25">
      <c r="A284" s="14">
        <v>281</v>
      </c>
      <c r="F284" s="131"/>
      <c r="G284" s="2"/>
      <c r="H284" s="2"/>
      <c r="I284" s="78"/>
      <c r="J284" s="3"/>
      <c r="K284" s="114"/>
      <c r="L284" s="3"/>
      <c r="M284" s="114"/>
      <c r="N284" s="3"/>
      <c r="O284" s="114"/>
      <c r="P284" s="3"/>
      <c r="Q284" s="114"/>
      <c r="R284" s="3"/>
      <c r="S284" s="114"/>
      <c r="T284" s="3"/>
      <c r="U284" s="114"/>
      <c r="V284" s="10">
        <f t="shared" si="5"/>
        <v>0</v>
      </c>
      <c r="W284" s="162"/>
      <c r="X284" s="70"/>
      <c r="Y284" s="76"/>
      <c r="Z284" s="70"/>
      <c r="AC284" s="104"/>
      <c r="AD284" s="2"/>
      <c r="AE284" s="2"/>
      <c r="AF284" s="144"/>
      <c r="AG284" s="96"/>
      <c r="AH284" s="116"/>
      <c r="AI284" s="143">
        <f>IF(OR(Anordnungstabelle[[#This Row],[Raten-
Zahlung]]="Ja",Anordnungstabelle[[#This Row],[Raten-
Zahlung]]="Rücknahme"),Anordnungstabelle[[#This Row],[Gesamtbetrag]]-Anordnungstabelle[[#This Row],[noch offener
Ratenbetrag]],0)</f>
        <v>0</v>
      </c>
      <c r="AJ284" s="121"/>
      <c r="AK284" s="119">
        <f>IF(Anordnungstabelle[[#This Row],[noch offener
Restbetrag
(wenn keine Ratenzahlung vereinbart)]]&gt;0,Anordnungstabelle[[#This Row],[Gesamtbetrag]]-Anordnungstabelle[[#This Row],[noch offener
Restbetrag
(wenn keine Ratenzahlung vereinbart)]],0)</f>
        <v>0</v>
      </c>
      <c r="AL284" s="68"/>
      <c r="AM284" s="65"/>
      <c r="AN284" s="8"/>
      <c r="AO284" s="5"/>
      <c r="AP284" s="12"/>
      <c r="AQ284" s="7"/>
      <c r="AR284" s="7"/>
      <c r="AS284" s="5"/>
      <c r="AT284" s="129"/>
      <c r="AU284" s="57"/>
      <c r="AV284" s="4"/>
    </row>
    <row r="285" spans="1:48" s="72" customFormat="1" x14ac:dyDescent="0.25">
      <c r="A285" s="14">
        <v>282</v>
      </c>
      <c r="F285" s="131"/>
      <c r="G285" s="2"/>
      <c r="H285" s="2"/>
      <c r="I285" s="78"/>
      <c r="J285" s="3"/>
      <c r="K285" s="114"/>
      <c r="L285" s="3"/>
      <c r="M285" s="114"/>
      <c r="N285" s="3"/>
      <c r="O285" s="114"/>
      <c r="P285" s="3"/>
      <c r="Q285" s="114"/>
      <c r="R285" s="3"/>
      <c r="S285" s="114"/>
      <c r="T285" s="3"/>
      <c r="U285" s="114"/>
      <c r="V285" s="10">
        <f t="shared" si="5"/>
        <v>0</v>
      </c>
      <c r="W285" s="162"/>
      <c r="X285" s="70"/>
      <c r="Y285" s="76"/>
      <c r="Z285" s="70"/>
      <c r="AC285" s="104"/>
      <c r="AD285" s="2"/>
      <c r="AE285" s="2"/>
      <c r="AF285" s="144"/>
      <c r="AG285" s="96"/>
      <c r="AH285" s="116"/>
      <c r="AI285" s="143">
        <f>IF(OR(Anordnungstabelle[[#This Row],[Raten-
Zahlung]]="Ja",Anordnungstabelle[[#This Row],[Raten-
Zahlung]]="Rücknahme"),Anordnungstabelle[[#This Row],[Gesamtbetrag]]-Anordnungstabelle[[#This Row],[noch offener
Ratenbetrag]],0)</f>
        <v>0</v>
      </c>
      <c r="AJ285" s="121"/>
      <c r="AK285" s="119">
        <f>IF(Anordnungstabelle[[#This Row],[noch offener
Restbetrag
(wenn keine Ratenzahlung vereinbart)]]&gt;0,Anordnungstabelle[[#This Row],[Gesamtbetrag]]-Anordnungstabelle[[#This Row],[noch offener
Restbetrag
(wenn keine Ratenzahlung vereinbart)]],0)</f>
        <v>0</v>
      </c>
      <c r="AL285" s="68"/>
      <c r="AM285" s="65"/>
      <c r="AN285" s="8"/>
      <c r="AO285" s="5"/>
      <c r="AP285" s="12"/>
      <c r="AQ285" s="7"/>
      <c r="AR285" s="7"/>
      <c r="AS285" s="5"/>
      <c r="AT285" s="129"/>
      <c r="AU285" s="57"/>
      <c r="AV285" s="4"/>
    </row>
    <row r="286" spans="1:48" s="72" customFormat="1" x14ac:dyDescent="0.25">
      <c r="A286" s="14">
        <v>283</v>
      </c>
      <c r="F286" s="131"/>
      <c r="G286" s="2"/>
      <c r="H286" s="2"/>
      <c r="I286" s="78"/>
      <c r="J286" s="3"/>
      <c r="K286" s="114"/>
      <c r="L286" s="3"/>
      <c r="M286" s="114"/>
      <c r="N286" s="3"/>
      <c r="O286" s="114"/>
      <c r="P286" s="3"/>
      <c r="Q286" s="114"/>
      <c r="R286" s="3"/>
      <c r="S286" s="114"/>
      <c r="T286" s="3"/>
      <c r="U286" s="114"/>
      <c r="V286" s="10">
        <f t="shared" si="5"/>
        <v>0</v>
      </c>
      <c r="W286" s="162"/>
      <c r="X286" s="70"/>
      <c r="Y286" s="76"/>
      <c r="Z286" s="70"/>
      <c r="AC286" s="104"/>
      <c r="AD286" s="2"/>
      <c r="AE286" s="2"/>
      <c r="AF286" s="144"/>
      <c r="AG286" s="96"/>
      <c r="AH286" s="116"/>
      <c r="AI286" s="143">
        <f>IF(OR(Anordnungstabelle[[#This Row],[Raten-
Zahlung]]="Ja",Anordnungstabelle[[#This Row],[Raten-
Zahlung]]="Rücknahme"),Anordnungstabelle[[#This Row],[Gesamtbetrag]]-Anordnungstabelle[[#This Row],[noch offener
Ratenbetrag]],0)</f>
        <v>0</v>
      </c>
      <c r="AJ286" s="121"/>
      <c r="AK286" s="119">
        <f>IF(Anordnungstabelle[[#This Row],[noch offener
Restbetrag
(wenn keine Ratenzahlung vereinbart)]]&gt;0,Anordnungstabelle[[#This Row],[Gesamtbetrag]]-Anordnungstabelle[[#This Row],[noch offener
Restbetrag
(wenn keine Ratenzahlung vereinbart)]],0)</f>
        <v>0</v>
      </c>
      <c r="AL286" s="68"/>
      <c r="AM286" s="65"/>
      <c r="AN286" s="8"/>
      <c r="AO286" s="5"/>
      <c r="AP286" s="12"/>
      <c r="AQ286" s="7"/>
      <c r="AR286" s="7"/>
      <c r="AS286" s="5"/>
      <c r="AT286" s="129"/>
      <c r="AU286" s="57"/>
      <c r="AV286" s="4"/>
    </row>
    <row r="287" spans="1:48" s="72" customFormat="1" x14ac:dyDescent="0.25">
      <c r="A287" s="14">
        <v>284</v>
      </c>
      <c r="F287" s="131"/>
      <c r="G287" s="2"/>
      <c r="H287" s="2"/>
      <c r="I287" s="78"/>
      <c r="J287" s="3"/>
      <c r="K287" s="114"/>
      <c r="L287" s="3"/>
      <c r="M287" s="114"/>
      <c r="N287" s="3"/>
      <c r="O287" s="114"/>
      <c r="P287" s="3"/>
      <c r="Q287" s="114"/>
      <c r="R287" s="3"/>
      <c r="S287" s="114"/>
      <c r="T287" s="3"/>
      <c r="U287" s="114"/>
      <c r="V287" s="10">
        <f t="shared" si="5"/>
        <v>0</v>
      </c>
      <c r="W287" s="162"/>
      <c r="X287" s="70"/>
      <c r="Y287" s="76"/>
      <c r="Z287" s="70"/>
      <c r="AC287" s="104"/>
      <c r="AD287" s="2"/>
      <c r="AE287" s="2"/>
      <c r="AF287" s="144"/>
      <c r="AG287" s="96"/>
      <c r="AH287" s="116"/>
      <c r="AI287" s="143">
        <f>IF(OR(Anordnungstabelle[[#This Row],[Raten-
Zahlung]]="Ja",Anordnungstabelle[[#This Row],[Raten-
Zahlung]]="Rücknahme"),Anordnungstabelle[[#This Row],[Gesamtbetrag]]-Anordnungstabelle[[#This Row],[noch offener
Ratenbetrag]],0)</f>
        <v>0</v>
      </c>
      <c r="AJ287" s="121"/>
      <c r="AK287" s="119">
        <f>IF(Anordnungstabelle[[#This Row],[noch offener
Restbetrag
(wenn keine Ratenzahlung vereinbart)]]&gt;0,Anordnungstabelle[[#This Row],[Gesamtbetrag]]-Anordnungstabelle[[#This Row],[noch offener
Restbetrag
(wenn keine Ratenzahlung vereinbart)]],0)</f>
        <v>0</v>
      </c>
      <c r="AL287" s="68"/>
      <c r="AM287" s="65"/>
      <c r="AN287" s="8"/>
      <c r="AO287" s="5"/>
      <c r="AP287" s="12"/>
      <c r="AQ287" s="7"/>
      <c r="AR287" s="7"/>
      <c r="AS287" s="5"/>
      <c r="AT287" s="129"/>
      <c r="AU287" s="57"/>
      <c r="AV287" s="4"/>
    </row>
    <row r="288" spans="1:48" s="72" customFormat="1" x14ac:dyDescent="0.25">
      <c r="A288" s="14">
        <v>285</v>
      </c>
      <c r="F288" s="131"/>
      <c r="G288" s="2"/>
      <c r="H288" s="2"/>
      <c r="I288" s="78"/>
      <c r="J288" s="3"/>
      <c r="K288" s="114"/>
      <c r="L288" s="3"/>
      <c r="M288" s="114"/>
      <c r="N288" s="3"/>
      <c r="O288" s="114"/>
      <c r="P288" s="3"/>
      <c r="Q288" s="114"/>
      <c r="R288" s="3"/>
      <c r="S288" s="114"/>
      <c r="T288" s="3"/>
      <c r="U288" s="114"/>
      <c r="V288" s="10">
        <f t="shared" ref="V288:V351" si="6">SUM(K288,M288,O288,Q288,S288,U288)</f>
        <v>0</v>
      </c>
      <c r="W288" s="162"/>
      <c r="X288" s="70"/>
      <c r="Y288" s="76"/>
      <c r="Z288" s="70"/>
      <c r="AC288" s="104"/>
      <c r="AD288" s="2"/>
      <c r="AE288" s="2"/>
      <c r="AF288" s="144"/>
      <c r="AG288" s="96"/>
      <c r="AH288" s="116"/>
      <c r="AI288" s="143">
        <f>IF(OR(Anordnungstabelle[[#This Row],[Raten-
Zahlung]]="Ja",Anordnungstabelle[[#This Row],[Raten-
Zahlung]]="Rücknahme"),Anordnungstabelle[[#This Row],[Gesamtbetrag]]-Anordnungstabelle[[#This Row],[noch offener
Ratenbetrag]],0)</f>
        <v>0</v>
      </c>
      <c r="AJ288" s="121"/>
      <c r="AK288" s="119">
        <f>IF(Anordnungstabelle[[#This Row],[noch offener
Restbetrag
(wenn keine Ratenzahlung vereinbart)]]&gt;0,Anordnungstabelle[[#This Row],[Gesamtbetrag]]-Anordnungstabelle[[#This Row],[noch offener
Restbetrag
(wenn keine Ratenzahlung vereinbart)]],0)</f>
        <v>0</v>
      </c>
      <c r="AL288" s="68"/>
      <c r="AM288" s="65"/>
      <c r="AN288" s="8"/>
      <c r="AO288" s="5"/>
      <c r="AP288" s="12"/>
      <c r="AQ288" s="7"/>
      <c r="AR288" s="7"/>
      <c r="AS288" s="5"/>
      <c r="AT288" s="129"/>
      <c r="AU288" s="57"/>
      <c r="AV288" s="4"/>
    </row>
    <row r="289" spans="1:48" s="72" customFormat="1" x14ac:dyDescent="0.25">
      <c r="A289" s="14">
        <v>286</v>
      </c>
      <c r="F289" s="131"/>
      <c r="G289" s="2"/>
      <c r="H289" s="2"/>
      <c r="I289" s="78"/>
      <c r="J289" s="3"/>
      <c r="K289" s="114"/>
      <c r="L289" s="3"/>
      <c r="M289" s="114"/>
      <c r="N289" s="3"/>
      <c r="O289" s="114"/>
      <c r="P289" s="3"/>
      <c r="Q289" s="114"/>
      <c r="R289" s="3"/>
      <c r="S289" s="114"/>
      <c r="T289" s="3"/>
      <c r="U289" s="114"/>
      <c r="V289" s="10">
        <f t="shared" si="6"/>
        <v>0</v>
      </c>
      <c r="W289" s="162"/>
      <c r="X289" s="70"/>
      <c r="Y289" s="76"/>
      <c r="Z289" s="70"/>
      <c r="AC289" s="104"/>
      <c r="AD289" s="2"/>
      <c r="AE289" s="2"/>
      <c r="AF289" s="144"/>
      <c r="AG289" s="96"/>
      <c r="AH289" s="116"/>
      <c r="AI289" s="143">
        <f>IF(OR(Anordnungstabelle[[#This Row],[Raten-
Zahlung]]="Ja",Anordnungstabelle[[#This Row],[Raten-
Zahlung]]="Rücknahme"),Anordnungstabelle[[#This Row],[Gesamtbetrag]]-Anordnungstabelle[[#This Row],[noch offener
Ratenbetrag]],0)</f>
        <v>0</v>
      </c>
      <c r="AJ289" s="121"/>
      <c r="AK289" s="119">
        <f>IF(Anordnungstabelle[[#This Row],[noch offener
Restbetrag
(wenn keine Ratenzahlung vereinbart)]]&gt;0,Anordnungstabelle[[#This Row],[Gesamtbetrag]]-Anordnungstabelle[[#This Row],[noch offener
Restbetrag
(wenn keine Ratenzahlung vereinbart)]],0)</f>
        <v>0</v>
      </c>
      <c r="AL289" s="68"/>
      <c r="AM289" s="65"/>
      <c r="AN289" s="8"/>
      <c r="AO289" s="5"/>
      <c r="AP289" s="12"/>
      <c r="AQ289" s="7"/>
      <c r="AR289" s="7"/>
      <c r="AS289" s="5"/>
      <c r="AT289" s="129"/>
      <c r="AU289" s="57"/>
      <c r="AV289" s="4"/>
    </row>
    <row r="290" spans="1:48" s="72" customFormat="1" x14ac:dyDescent="0.25">
      <c r="A290" s="14">
        <v>287</v>
      </c>
      <c r="F290" s="131"/>
      <c r="G290" s="2"/>
      <c r="H290" s="2"/>
      <c r="I290" s="78"/>
      <c r="J290" s="3"/>
      <c r="K290" s="114"/>
      <c r="L290" s="3"/>
      <c r="M290" s="114"/>
      <c r="N290" s="3"/>
      <c r="O290" s="114"/>
      <c r="P290" s="3"/>
      <c r="Q290" s="114"/>
      <c r="R290" s="3"/>
      <c r="S290" s="114"/>
      <c r="T290" s="3"/>
      <c r="U290" s="114"/>
      <c r="V290" s="10">
        <f t="shared" si="6"/>
        <v>0</v>
      </c>
      <c r="W290" s="162"/>
      <c r="X290" s="70"/>
      <c r="Y290" s="76"/>
      <c r="Z290" s="70"/>
      <c r="AC290" s="104"/>
      <c r="AD290" s="2"/>
      <c r="AE290" s="2"/>
      <c r="AF290" s="144"/>
      <c r="AG290" s="96"/>
      <c r="AH290" s="116"/>
      <c r="AI290" s="143">
        <f>IF(OR(Anordnungstabelle[[#This Row],[Raten-
Zahlung]]="Ja",Anordnungstabelle[[#This Row],[Raten-
Zahlung]]="Rücknahme"),Anordnungstabelle[[#This Row],[Gesamtbetrag]]-Anordnungstabelle[[#This Row],[noch offener
Ratenbetrag]],0)</f>
        <v>0</v>
      </c>
      <c r="AJ290" s="121"/>
      <c r="AK290" s="119">
        <f>IF(Anordnungstabelle[[#This Row],[noch offener
Restbetrag
(wenn keine Ratenzahlung vereinbart)]]&gt;0,Anordnungstabelle[[#This Row],[Gesamtbetrag]]-Anordnungstabelle[[#This Row],[noch offener
Restbetrag
(wenn keine Ratenzahlung vereinbart)]],0)</f>
        <v>0</v>
      </c>
      <c r="AL290" s="68"/>
      <c r="AM290" s="65"/>
      <c r="AN290" s="8"/>
      <c r="AO290" s="5"/>
      <c r="AP290" s="12"/>
      <c r="AQ290" s="7"/>
      <c r="AR290" s="7"/>
      <c r="AS290" s="5"/>
      <c r="AT290" s="129"/>
      <c r="AU290" s="57"/>
      <c r="AV290" s="4"/>
    </row>
    <row r="291" spans="1:48" s="72" customFormat="1" x14ac:dyDescent="0.25">
      <c r="A291" s="14">
        <v>288</v>
      </c>
      <c r="F291" s="131"/>
      <c r="G291" s="2"/>
      <c r="H291" s="2"/>
      <c r="I291" s="78"/>
      <c r="J291" s="3"/>
      <c r="K291" s="114"/>
      <c r="L291" s="3"/>
      <c r="M291" s="114"/>
      <c r="N291" s="3"/>
      <c r="O291" s="114"/>
      <c r="P291" s="3"/>
      <c r="Q291" s="114"/>
      <c r="R291" s="3"/>
      <c r="S291" s="114"/>
      <c r="T291" s="3"/>
      <c r="U291" s="114"/>
      <c r="V291" s="10">
        <f t="shared" si="6"/>
        <v>0</v>
      </c>
      <c r="W291" s="162"/>
      <c r="X291" s="70"/>
      <c r="Y291" s="76"/>
      <c r="Z291" s="70"/>
      <c r="AC291" s="104"/>
      <c r="AD291" s="2"/>
      <c r="AE291" s="2"/>
      <c r="AF291" s="144"/>
      <c r="AG291" s="96"/>
      <c r="AH291" s="116"/>
      <c r="AI291" s="143">
        <f>IF(OR(Anordnungstabelle[[#This Row],[Raten-
Zahlung]]="Ja",Anordnungstabelle[[#This Row],[Raten-
Zahlung]]="Rücknahme"),Anordnungstabelle[[#This Row],[Gesamtbetrag]]-Anordnungstabelle[[#This Row],[noch offener
Ratenbetrag]],0)</f>
        <v>0</v>
      </c>
      <c r="AJ291" s="121"/>
      <c r="AK291" s="119">
        <f>IF(Anordnungstabelle[[#This Row],[noch offener
Restbetrag
(wenn keine Ratenzahlung vereinbart)]]&gt;0,Anordnungstabelle[[#This Row],[Gesamtbetrag]]-Anordnungstabelle[[#This Row],[noch offener
Restbetrag
(wenn keine Ratenzahlung vereinbart)]],0)</f>
        <v>0</v>
      </c>
      <c r="AL291" s="68"/>
      <c r="AM291" s="65"/>
      <c r="AN291" s="8"/>
      <c r="AO291" s="5"/>
      <c r="AP291" s="12"/>
      <c r="AQ291" s="7"/>
      <c r="AR291" s="7"/>
      <c r="AS291" s="5"/>
      <c r="AT291" s="129"/>
      <c r="AU291" s="57"/>
      <c r="AV291" s="4"/>
    </row>
    <row r="292" spans="1:48" s="72" customFormat="1" x14ac:dyDescent="0.25">
      <c r="A292" s="14">
        <v>289</v>
      </c>
      <c r="F292" s="131"/>
      <c r="G292" s="2"/>
      <c r="H292" s="2"/>
      <c r="I292" s="78"/>
      <c r="J292" s="3"/>
      <c r="K292" s="114"/>
      <c r="L292" s="3"/>
      <c r="M292" s="114"/>
      <c r="N292" s="3"/>
      <c r="O292" s="114"/>
      <c r="P292" s="3"/>
      <c r="Q292" s="114"/>
      <c r="R292" s="3"/>
      <c r="S292" s="114"/>
      <c r="T292" s="3"/>
      <c r="U292" s="114"/>
      <c r="V292" s="10">
        <f t="shared" si="6"/>
        <v>0</v>
      </c>
      <c r="W292" s="162"/>
      <c r="X292" s="70"/>
      <c r="Y292" s="76"/>
      <c r="Z292" s="70"/>
      <c r="AC292" s="104"/>
      <c r="AD292" s="2"/>
      <c r="AE292" s="2"/>
      <c r="AF292" s="144"/>
      <c r="AG292" s="96"/>
      <c r="AH292" s="116"/>
      <c r="AI292" s="143">
        <f>IF(OR(Anordnungstabelle[[#This Row],[Raten-
Zahlung]]="Ja",Anordnungstabelle[[#This Row],[Raten-
Zahlung]]="Rücknahme"),Anordnungstabelle[[#This Row],[Gesamtbetrag]]-Anordnungstabelle[[#This Row],[noch offener
Ratenbetrag]],0)</f>
        <v>0</v>
      </c>
      <c r="AJ292" s="121"/>
      <c r="AK292" s="119">
        <f>IF(Anordnungstabelle[[#This Row],[noch offener
Restbetrag
(wenn keine Ratenzahlung vereinbart)]]&gt;0,Anordnungstabelle[[#This Row],[Gesamtbetrag]]-Anordnungstabelle[[#This Row],[noch offener
Restbetrag
(wenn keine Ratenzahlung vereinbart)]],0)</f>
        <v>0</v>
      </c>
      <c r="AL292" s="68"/>
      <c r="AM292" s="65"/>
      <c r="AN292" s="8"/>
      <c r="AO292" s="5"/>
      <c r="AP292" s="12"/>
      <c r="AQ292" s="7"/>
      <c r="AR292" s="7"/>
      <c r="AS292" s="5"/>
      <c r="AT292" s="129"/>
      <c r="AU292" s="57"/>
      <c r="AV292" s="4"/>
    </row>
    <row r="293" spans="1:48" s="72" customFormat="1" x14ac:dyDescent="0.25">
      <c r="A293" s="14">
        <v>290</v>
      </c>
      <c r="F293" s="131"/>
      <c r="G293" s="2"/>
      <c r="H293" s="2"/>
      <c r="I293" s="78"/>
      <c r="J293" s="3"/>
      <c r="K293" s="114"/>
      <c r="L293" s="3"/>
      <c r="M293" s="114"/>
      <c r="N293" s="3"/>
      <c r="O293" s="114"/>
      <c r="P293" s="3"/>
      <c r="Q293" s="114"/>
      <c r="R293" s="3"/>
      <c r="S293" s="114"/>
      <c r="T293" s="3"/>
      <c r="U293" s="114"/>
      <c r="V293" s="10">
        <f t="shared" si="6"/>
        <v>0</v>
      </c>
      <c r="W293" s="162"/>
      <c r="X293" s="70"/>
      <c r="Y293" s="76"/>
      <c r="Z293" s="70"/>
      <c r="AC293" s="104"/>
      <c r="AD293" s="2"/>
      <c r="AE293" s="2"/>
      <c r="AF293" s="144"/>
      <c r="AG293" s="96"/>
      <c r="AH293" s="116"/>
      <c r="AI293" s="143">
        <f>IF(OR(Anordnungstabelle[[#This Row],[Raten-
Zahlung]]="Ja",Anordnungstabelle[[#This Row],[Raten-
Zahlung]]="Rücknahme"),Anordnungstabelle[[#This Row],[Gesamtbetrag]]-Anordnungstabelle[[#This Row],[noch offener
Ratenbetrag]],0)</f>
        <v>0</v>
      </c>
      <c r="AJ293" s="121"/>
      <c r="AK293" s="119">
        <f>IF(Anordnungstabelle[[#This Row],[noch offener
Restbetrag
(wenn keine Ratenzahlung vereinbart)]]&gt;0,Anordnungstabelle[[#This Row],[Gesamtbetrag]]-Anordnungstabelle[[#This Row],[noch offener
Restbetrag
(wenn keine Ratenzahlung vereinbart)]],0)</f>
        <v>0</v>
      </c>
      <c r="AL293" s="68"/>
      <c r="AM293" s="65"/>
      <c r="AN293" s="8"/>
      <c r="AO293" s="5"/>
      <c r="AP293" s="12"/>
      <c r="AQ293" s="7"/>
      <c r="AR293" s="7"/>
      <c r="AS293" s="5"/>
      <c r="AT293" s="129"/>
      <c r="AU293" s="57"/>
      <c r="AV293" s="4"/>
    </row>
    <row r="294" spans="1:48" s="72" customFormat="1" x14ac:dyDescent="0.25">
      <c r="A294" s="14">
        <v>291</v>
      </c>
      <c r="F294" s="131"/>
      <c r="G294" s="2"/>
      <c r="H294" s="2"/>
      <c r="I294" s="78"/>
      <c r="J294" s="3"/>
      <c r="K294" s="114"/>
      <c r="L294" s="3"/>
      <c r="M294" s="114"/>
      <c r="N294" s="3"/>
      <c r="O294" s="114"/>
      <c r="P294" s="3"/>
      <c r="Q294" s="114"/>
      <c r="R294" s="3"/>
      <c r="S294" s="114"/>
      <c r="T294" s="3"/>
      <c r="U294" s="114"/>
      <c r="V294" s="10">
        <f t="shared" si="6"/>
        <v>0</v>
      </c>
      <c r="W294" s="162"/>
      <c r="X294" s="70"/>
      <c r="Y294" s="76"/>
      <c r="Z294" s="70"/>
      <c r="AC294" s="104"/>
      <c r="AD294" s="2"/>
      <c r="AE294" s="2"/>
      <c r="AF294" s="144"/>
      <c r="AG294" s="96"/>
      <c r="AH294" s="116"/>
      <c r="AI294" s="143">
        <f>IF(OR(Anordnungstabelle[[#This Row],[Raten-
Zahlung]]="Ja",Anordnungstabelle[[#This Row],[Raten-
Zahlung]]="Rücknahme"),Anordnungstabelle[[#This Row],[Gesamtbetrag]]-Anordnungstabelle[[#This Row],[noch offener
Ratenbetrag]],0)</f>
        <v>0</v>
      </c>
      <c r="AJ294" s="121"/>
      <c r="AK294" s="119">
        <f>IF(Anordnungstabelle[[#This Row],[noch offener
Restbetrag
(wenn keine Ratenzahlung vereinbart)]]&gt;0,Anordnungstabelle[[#This Row],[Gesamtbetrag]]-Anordnungstabelle[[#This Row],[noch offener
Restbetrag
(wenn keine Ratenzahlung vereinbart)]],0)</f>
        <v>0</v>
      </c>
      <c r="AL294" s="68"/>
      <c r="AM294" s="65"/>
      <c r="AN294" s="8"/>
      <c r="AO294" s="5"/>
      <c r="AP294" s="12"/>
      <c r="AQ294" s="7"/>
      <c r="AR294" s="7"/>
      <c r="AS294" s="5"/>
      <c r="AT294" s="129"/>
      <c r="AU294" s="57"/>
      <c r="AV294" s="4"/>
    </row>
    <row r="295" spans="1:48" s="72" customFormat="1" x14ac:dyDescent="0.25">
      <c r="A295" s="14">
        <v>292</v>
      </c>
      <c r="F295" s="131"/>
      <c r="G295" s="2"/>
      <c r="H295" s="2"/>
      <c r="I295" s="78"/>
      <c r="J295" s="3"/>
      <c r="K295" s="114"/>
      <c r="L295" s="3"/>
      <c r="M295" s="114"/>
      <c r="N295" s="3"/>
      <c r="O295" s="114"/>
      <c r="P295" s="3"/>
      <c r="Q295" s="114"/>
      <c r="R295" s="3"/>
      <c r="S295" s="114"/>
      <c r="T295" s="3"/>
      <c r="U295" s="114"/>
      <c r="V295" s="10">
        <f t="shared" si="6"/>
        <v>0</v>
      </c>
      <c r="W295" s="162"/>
      <c r="X295" s="70"/>
      <c r="Y295" s="76"/>
      <c r="Z295" s="70"/>
      <c r="AC295" s="104"/>
      <c r="AD295" s="2"/>
      <c r="AE295" s="2"/>
      <c r="AF295" s="144"/>
      <c r="AG295" s="96"/>
      <c r="AH295" s="116"/>
      <c r="AI295" s="143">
        <f>IF(OR(Anordnungstabelle[[#This Row],[Raten-
Zahlung]]="Ja",Anordnungstabelle[[#This Row],[Raten-
Zahlung]]="Rücknahme"),Anordnungstabelle[[#This Row],[Gesamtbetrag]]-Anordnungstabelle[[#This Row],[noch offener
Ratenbetrag]],0)</f>
        <v>0</v>
      </c>
      <c r="AJ295" s="121"/>
      <c r="AK295" s="119">
        <f>IF(Anordnungstabelle[[#This Row],[noch offener
Restbetrag
(wenn keine Ratenzahlung vereinbart)]]&gt;0,Anordnungstabelle[[#This Row],[Gesamtbetrag]]-Anordnungstabelle[[#This Row],[noch offener
Restbetrag
(wenn keine Ratenzahlung vereinbart)]],0)</f>
        <v>0</v>
      </c>
      <c r="AL295" s="68"/>
      <c r="AM295" s="65"/>
      <c r="AN295" s="8"/>
      <c r="AO295" s="5"/>
      <c r="AP295" s="12"/>
      <c r="AQ295" s="7"/>
      <c r="AR295" s="7"/>
      <c r="AS295" s="5"/>
      <c r="AT295" s="129"/>
      <c r="AU295" s="57"/>
      <c r="AV295" s="4"/>
    </row>
    <row r="296" spans="1:48" s="72" customFormat="1" x14ac:dyDescent="0.25">
      <c r="A296" s="14">
        <v>293</v>
      </c>
      <c r="F296" s="131"/>
      <c r="G296" s="2"/>
      <c r="H296" s="2"/>
      <c r="I296" s="78"/>
      <c r="J296" s="3"/>
      <c r="K296" s="114"/>
      <c r="L296" s="3"/>
      <c r="M296" s="114"/>
      <c r="N296" s="3"/>
      <c r="O296" s="114"/>
      <c r="P296" s="3"/>
      <c r="Q296" s="114"/>
      <c r="R296" s="3"/>
      <c r="S296" s="114"/>
      <c r="T296" s="3"/>
      <c r="U296" s="114"/>
      <c r="V296" s="10">
        <f t="shared" si="6"/>
        <v>0</v>
      </c>
      <c r="W296" s="162"/>
      <c r="X296" s="70"/>
      <c r="Y296" s="76"/>
      <c r="Z296" s="70"/>
      <c r="AC296" s="104"/>
      <c r="AD296" s="2"/>
      <c r="AE296" s="2"/>
      <c r="AF296" s="144"/>
      <c r="AG296" s="96"/>
      <c r="AH296" s="116"/>
      <c r="AI296" s="143">
        <f>IF(OR(Anordnungstabelle[[#This Row],[Raten-
Zahlung]]="Ja",Anordnungstabelle[[#This Row],[Raten-
Zahlung]]="Rücknahme"),Anordnungstabelle[[#This Row],[Gesamtbetrag]]-Anordnungstabelle[[#This Row],[noch offener
Ratenbetrag]],0)</f>
        <v>0</v>
      </c>
      <c r="AJ296" s="121"/>
      <c r="AK296" s="119">
        <f>IF(Anordnungstabelle[[#This Row],[noch offener
Restbetrag
(wenn keine Ratenzahlung vereinbart)]]&gt;0,Anordnungstabelle[[#This Row],[Gesamtbetrag]]-Anordnungstabelle[[#This Row],[noch offener
Restbetrag
(wenn keine Ratenzahlung vereinbart)]],0)</f>
        <v>0</v>
      </c>
      <c r="AL296" s="68"/>
      <c r="AM296" s="65"/>
      <c r="AN296" s="8"/>
      <c r="AO296" s="5"/>
      <c r="AP296" s="12"/>
      <c r="AQ296" s="7"/>
      <c r="AR296" s="7"/>
      <c r="AS296" s="5"/>
      <c r="AT296" s="129"/>
      <c r="AU296" s="57"/>
      <c r="AV296" s="4"/>
    </row>
    <row r="297" spans="1:48" s="72" customFormat="1" x14ac:dyDescent="0.25">
      <c r="A297" s="14">
        <v>294</v>
      </c>
      <c r="F297" s="131"/>
      <c r="G297" s="2"/>
      <c r="H297" s="2"/>
      <c r="I297" s="78"/>
      <c r="J297" s="3"/>
      <c r="K297" s="114"/>
      <c r="L297" s="3"/>
      <c r="M297" s="114"/>
      <c r="N297" s="3"/>
      <c r="O297" s="114"/>
      <c r="P297" s="3"/>
      <c r="Q297" s="114"/>
      <c r="R297" s="3"/>
      <c r="S297" s="114"/>
      <c r="T297" s="3"/>
      <c r="U297" s="114"/>
      <c r="V297" s="10">
        <f t="shared" si="6"/>
        <v>0</v>
      </c>
      <c r="W297" s="162"/>
      <c r="X297" s="70"/>
      <c r="Y297" s="76"/>
      <c r="Z297" s="70"/>
      <c r="AC297" s="104"/>
      <c r="AD297" s="2"/>
      <c r="AE297" s="2"/>
      <c r="AF297" s="144"/>
      <c r="AG297" s="96"/>
      <c r="AH297" s="116"/>
      <c r="AI297" s="143">
        <f>IF(OR(Anordnungstabelle[[#This Row],[Raten-
Zahlung]]="Ja",Anordnungstabelle[[#This Row],[Raten-
Zahlung]]="Rücknahme"),Anordnungstabelle[[#This Row],[Gesamtbetrag]]-Anordnungstabelle[[#This Row],[noch offener
Ratenbetrag]],0)</f>
        <v>0</v>
      </c>
      <c r="AJ297" s="121"/>
      <c r="AK297" s="119">
        <f>IF(Anordnungstabelle[[#This Row],[noch offener
Restbetrag
(wenn keine Ratenzahlung vereinbart)]]&gt;0,Anordnungstabelle[[#This Row],[Gesamtbetrag]]-Anordnungstabelle[[#This Row],[noch offener
Restbetrag
(wenn keine Ratenzahlung vereinbart)]],0)</f>
        <v>0</v>
      </c>
      <c r="AL297" s="68"/>
      <c r="AM297" s="65"/>
      <c r="AN297" s="8"/>
      <c r="AO297" s="5"/>
      <c r="AP297" s="12"/>
      <c r="AQ297" s="7"/>
      <c r="AR297" s="7"/>
      <c r="AS297" s="5"/>
      <c r="AT297" s="129"/>
      <c r="AU297" s="57"/>
      <c r="AV297" s="4"/>
    </row>
    <row r="298" spans="1:48" s="72" customFormat="1" x14ac:dyDescent="0.25">
      <c r="A298" s="14">
        <v>295</v>
      </c>
      <c r="F298" s="131"/>
      <c r="G298" s="2"/>
      <c r="H298" s="2"/>
      <c r="I298" s="78"/>
      <c r="J298" s="3"/>
      <c r="K298" s="114"/>
      <c r="L298" s="3"/>
      <c r="M298" s="114"/>
      <c r="N298" s="3"/>
      <c r="O298" s="114"/>
      <c r="P298" s="3"/>
      <c r="Q298" s="114"/>
      <c r="R298" s="3"/>
      <c r="S298" s="114"/>
      <c r="T298" s="3"/>
      <c r="U298" s="114"/>
      <c r="V298" s="10">
        <f t="shared" si="6"/>
        <v>0</v>
      </c>
      <c r="W298" s="162"/>
      <c r="X298" s="70"/>
      <c r="Y298" s="76"/>
      <c r="Z298" s="70"/>
      <c r="AC298" s="104"/>
      <c r="AD298" s="2"/>
      <c r="AE298" s="2"/>
      <c r="AF298" s="144"/>
      <c r="AG298" s="96"/>
      <c r="AH298" s="116"/>
      <c r="AI298" s="143">
        <f>IF(OR(Anordnungstabelle[[#This Row],[Raten-
Zahlung]]="Ja",Anordnungstabelle[[#This Row],[Raten-
Zahlung]]="Rücknahme"),Anordnungstabelle[[#This Row],[Gesamtbetrag]]-Anordnungstabelle[[#This Row],[noch offener
Ratenbetrag]],0)</f>
        <v>0</v>
      </c>
      <c r="AJ298" s="121"/>
      <c r="AK298" s="119">
        <f>IF(Anordnungstabelle[[#This Row],[noch offener
Restbetrag
(wenn keine Ratenzahlung vereinbart)]]&gt;0,Anordnungstabelle[[#This Row],[Gesamtbetrag]]-Anordnungstabelle[[#This Row],[noch offener
Restbetrag
(wenn keine Ratenzahlung vereinbart)]],0)</f>
        <v>0</v>
      </c>
      <c r="AL298" s="68"/>
      <c r="AM298" s="65"/>
      <c r="AN298" s="8"/>
      <c r="AO298" s="5"/>
      <c r="AP298" s="12"/>
      <c r="AQ298" s="7"/>
      <c r="AR298" s="7"/>
      <c r="AS298" s="5"/>
      <c r="AT298" s="129"/>
      <c r="AU298" s="57"/>
      <c r="AV298" s="4"/>
    </row>
    <row r="299" spans="1:48" s="72" customFormat="1" x14ac:dyDescent="0.25">
      <c r="A299" s="14">
        <v>296</v>
      </c>
      <c r="F299" s="131"/>
      <c r="G299" s="2"/>
      <c r="H299" s="2"/>
      <c r="I299" s="78"/>
      <c r="J299" s="3"/>
      <c r="K299" s="114"/>
      <c r="L299" s="3"/>
      <c r="M299" s="114"/>
      <c r="N299" s="3"/>
      <c r="O299" s="114"/>
      <c r="P299" s="3"/>
      <c r="Q299" s="114"/>
      <c r="R299" s="3"/>
      <c r="S299" s="114"/>
      <c r="T299" s="3"/>
      <c r="U299" s="114"/>
      <c r="V299" s="10">
        <f t="shared" si="6"/>
        <v>0</v>
      </c>
      <c r="W299" s="162"/>
      <c r="X299" s="70"/>
      <c r="Y299" s="76"/>
      <c r="Z299" s="70"/>
      <c r="AC299" s="104"/>
      <c r="AD299" s="2"/>
      <c r="AE299" s="2"/>
      <c r="AF299" s="144"/>
      <c r="AG299" s="96"/>
      <c r="AH299" s="116"/>
      <c r="AI299" s="143">
        <f>IF(OR(Anordnungstabelle[[#This Row],[Raten-
Zahlung]]="Ja",Anordnungstabelle[[#This Row],[Raten-
Zahlung]]="Rücknahme"),Anordnungstabelle[[#This Row],[Gesamtbetrag]]-Anordnungstabelle[[#This Row],[noch offener
Ratenbetrag]],0)</f>
        <v>0</v>
      </c>
      <c r="AJ299" s="121"/>
      <c r="AK299" s="119">
        <f>IF(Anordnungstabelle[[#This Row],[noch offener
Restbetrag
(wenn keine Ratenzahlung vereinbart)]]&gt;0,Anordnungstabelle[[#This Row],[Gesamtbetrag]]-Anordnungstabelle[[#This Row],[noch offener
Restbetrag
(wenn keine Ratenzahlung vereinbart)]],0)</f>
        <v>0</v>
      </c>
      <c r="AL299" s="68"/>
      <c r="AM299" s="65"/>
      <c r="AN299" s="8"/>
      <c r="AO299" s="5"/>
      <c r="AP299" s="12"/>
      <c r="AQ299" s="7"/>
      <c r="AR299" s="7"/>
      <c r="AS299" s="5"/>
      <c r="AT299" s="129"/>
      <c r="AU299" s="57"/>
      <c r="AV299" s="4"/>
    </row>
    <row r="300" spans="1:48" s="72" customFormat="1" x14ac:dyDescent="0.25">
      <c r="A300" s="14">
        <v>297</v>
      </c>
      <c r="F300" s="131"/>
      <c r="G300" s="2"/>
      <c r="H300" s="2"/>
      <c r="I300" s="78"/>
      <c r="J300" s="3"/>
      <c r="K300" s="114"/>
      <c r="L300" s="3"/>
      <c r="M300" s="114"/>
      <c r="N300" s="3"/>
      <c r="O300" s="114"/>
      <c r="P300" s="3"/>
      <c r="Q300" s="114"/>
      <c r="R300" s="3"/>
      <c r="S300" s="114"/>
      <c r="T300" s="3"/>
      <c r="U300" s="114"/>
      <c r="V300" s="10">
        <f t="shared" si="6"/>
        <v>0</v>
      </c>
      <c r="W300" s="162"/>
      <c r="X300" s="70"/>
      <c r="Y300" s="76"/>
      <c r="Z300" s="70"/>
      <c r="AC300" s="104"/>
      <c r="AD300" s="2"/>
      <c r="AE300" s="2"/>
      <c r="AF300" s="144"/>
      <c r="AG300" s="96"/>
      <c r="AH300" s="116"/>
      <c r="AI300" s="143">
        <f>IF(OR(Anordnungstabelle[[#This Row],[Raten-
Zahlung]]="Ja",Anordnungstabelle[[#This Row],[Raten-
Zahlung]]="Rücknahme"),Anordnungstabelle[[#This Row],[Gesamtbetrag]]-Anordnungstabelle[[#This Row],[noch offener
Ratenbetrag]],0)</f>
        <v>0</v>
      </c>
      <c r="AJ300" s="121"/>
      <c r="AK300" s="119">
        <f>IF(Anordnungstabelle[[#This Row],[noch offener
Restbetrag
(wenn keine Ratenzahlung vereinbart)]]&gt;0,Anordnungstabelle[[#This Row],[Gesamtbetrag]]-Anordnungstabelle[[#This Row],[noch offener
Restbetrag
(wenn keine Ratenzahlung vereinbart)]],0)</f>
        <v>0</v>
      </c>
      <c r="AL300" s="68"/>
      <c r="AM300" s="65"/>
      <c r="AN300" s="8"/>
      <c r="AO300" s="5"/>
      <c r="AP300" s="12"/>
      <c r="AQ300" s="7"/>
      <c r="AR300" s="7"/>
      <c r="AS300" s="5"/>
      <c r="AT300" s="129"/>
      <c r="AU300" s="57"/>
      <c r="AV300" s="4"/>
    </row>
    <row r="301" spans="1:48" s="72" customFormat="1" x14ac:dyDescent="0.25">
      <c r="A301" s="14">
        <v>298</v>
      </c>
      <c r="F301" s="131"/>
      <c r="G301" s="2"/>
      <c r="H301" s="2"/>
      <c r="I301" s="78"/>
      <c r="J301" s="3"/>
      <c r="K301" s="114"/>
      <c r="L301" s="3"/>
      <c r="M301" s="114"/>
      <c r="N301" s="3"/>
      <c r="O301" s="114"/>
      <c r="P301" s="3"/>
      <c r="Q301" s="114"/>
      <c r="R301" s="3"/>
      <c r="S301" s="114"/>
      <c r="T301" s="3"/>
      <c r="U301" s="114"/>
      <c r="V301" s="10">
        <f t="shared" si="6"/>
        <v>0</v>
      </c>
      <c r="W301" s="162"/>
      <c r="X301" s="70"/>
      <c r="Y301" s="76"/>
      <c r="Z301" s="70"/>
      <c r="AC301" s="104"/>
      <c r="AD301" s="2"/>
      <c r="AE301" s="2"/>
      <c r="AF301" s="144"/>
      <c r="AG301" s="96"/>
      <c r="AH301" s="116"/>
      <c r="AI301" s="143">
        <f>IF(OR(Anordnungstabelle[[#This Row],[Raten-
Zahlung]]="Ja",Anordnungstabelle[[#This Row],[Raten-
Zahlung]]="Rücknahme"),Anordnungstabelle[[#This Row],[Gesamtbetrag]]-Anordnungstabelle[[#This Row],[noch offener
Ratenbetrag]],0)</f>
        <v>0</v>
      </c>
      <c r="AJ301" s="121"/>
      <c r="AK301" s="119">
        <f>IF(Anordnungstabelle[[#This Row],[noch offener
Restbetrag
(wenn keine Ratenzahlung vereinbart)]]&gt;0,Anordnungstabelle[[#This Row],[Gesamtbetrag]]-Anordnungstabelle[[#This Row],[noch offener
Restbetrag
(wenn keine Ratenzahlung vereinbart)]],0)</f>
        <v>0</v>
      </c>
      <c r="AL301" s="68"/>
      <c r="AM301" s="65"/>
      <c r="AN301" s="8"/>
      <c r="AO301" s="5"/>
      <c r="AP301" s="12"/>
      <c r="AQ301" s="7"/>
      <c r="AR301" s="7"/>
      <c r="AS301" s="5"/>
      <c r="AT301" s="129"/>
      <c r="AU301" s="57"/>
      <c r="AV301" s="4"/>
    </row>
    <row r="302" spans="1:48" s="72" customFormat="1" x14ac:dyDescent="0.25">
      <c r="A302" s="14">
        <v>299</v>
      </c>
      <c r="F302" s="131"/>
      <c r="G302" s="2"/>
      <c r="H302" s="2"/>
      <c r="I302" s="78"/>
      <c r="J302" s="3"/>
      <c r="K302" s="114"/>
      <c r="L302" s="3"/>
      <c r="M302" s="114"/>
      <c r="N302" s="3"/>
      <c r="O302" s="114"/>
      <c r="P302" s="3"/>
      <c r="Q302" s="114"/>
      <c r="R302" s="3"/>
      <c r="S302" s="114"/>
      <c r="T302" s="3"/>
      <c r="U302" s="114"/>
      <c r="V302" s="10">
        <f t="shared" si="6"/>
        <v>0</v>
      </c>
      <c r="W302" s="162"/>
      <c r="X302" s="70"/>
      <c r="Y302" s="76"/>
      <c r="Z302" s="70"/>
      <c r="AC302" s="104"/>
      <c r="AD302" s="2"/>
      <c r="AE302" s="2"/>
      <c r="AF302" s="144"/>
      <c r="AG302" s="96"/>
      <c r="AH302" s="116"/>
      <c r="AI302" s="143">
        <f>IF(OR(Anordnungstabelle[[#This Row],[Raten-
Zahlung]]="Ja",Anordnungstabelle[[#This Row],[Raten-
Zahlung]]="Rücknahme"),Anordnungstabelle[[#This Row],[Gesamtbetrag]]-Anordnungstabelle[[#This Row],[noch offener
Ratenbetrag]],0)</f>
        <v>0</v>
      </c>
      <c r="AJ302" s="121"/>
      <c r="AK302" s="119">
        <f>IF(Anordnungstabelle[[#This Row],[noch offener
Restbetrag
(wenn keine Ratenzahlung vereinbart)]]&gt;0,Anordnungstabelle[[#This Row],[Gesamtbetrag]]-Anordnungstabelle[[#This Row],[noch offener
Restbetrag
(wenn keine Ratenzahlung vereinbart)]],0)</f>
        <v>0</v>
      </c>
      <c r="AL302" s="68"/>
      <c r="AM302" s="65"/>
      <c r="AN302" s="8"/>
      <c r="AO302" s="5"/>
      <c r="AP302" s="12"/>
      <c r="AQ302" s="7"/>
      <c r="AR302" s="7"/>
      <c r="AS302" s="5"/>
      <c r="AT302" s="129"/>
      <c r="AU302" s="57"/>
      <c r="AV302" s="4"/>
    </row>
    <row r="303" spans="1:48" s="72" customFormat="1" x14ac:dyDescent="0.25">
      <c r="A303" s="14">
        <v>300</v>
      </c>
      <c r="F303" s="131"/>
      <c r="G303" s="2"/>
      <c r="H303" s="2"/>
      <c r="I303" s="78"/>
      <c r="J303" s="3"/>
      <c r="K303" s="114"/>
      <c r="L303" s="3"/>
      <c r="M303" s="114"/>
      <c r="N303" s="3"/>
      <c r="O303" s="114"/>
      <c r="P303" s="3"/>
      <c r="Q303" s="114"/>
      <c r="R303" s="3"/>
      <c r="S303" s="114"/>
      <c r="T303" s="3"/>
      <c r="U303" s="114"/>
      <c r="V303" s="10">
        <f t="shared" si="6"/>
        <v>0</v>
      </c>
      <c r="W303" s="162"/>
      <c r="X303" s="70"/>
      <c r="Y303" s="76"/>
      <c r="Z303" s="70"/>
      <c r="AC303" s="104"/>
      <c r="AD303" s="2"/>
      <c r="AE303" s="2"/>
      <c r="AF303" s="144"/>
      <c r="AG303" s="96"/>
      <c r="AH303" s="116"/>
      <c r="AI303" s="143">
        <f>IF(OR(Anordnungstabelle[[#This Row],[Raten-
Zahlung]]="Ja",Anordnungstabelle[[#This Row],[Raten-
Zahlung]]="Rücknahme"),Anordnungstabelle[[#This Row],[Gesamtbetrag]]-Anordnungstabelle[[#This Row],[noch offener
Ratenbetrag]],0)</f>
        <v>0</v>
      </c>
      <c r="AJ303" s="121"/>
      <c r="AK303" s="119">
        <f>IF(Anordnungstabelle[[#This Row],[noch offener
Restbetrag
(wenn keine Ratenzahlung vereinbart)]]&gt;0,Anordnungstabelle[[#This Row],[Gesamtbetrag]]-Anordnungstabelle[[#This Row],[noch offener
Restbetrag
(wenn keine Ratenzahlung vereinbart)]],0)</f>
        <v>0</v>
      </c>
      <c r="AL303" s="68"/>
      <c r="AM303" s="65"/>
      <c r="AN303" s="8"/>
      <c r="AO303" s="5"/>
      <c r="AP303" s="12"/>
      <c r="AQ303" s="7"/>
      <c r="AR303" s="7"/>
      <c r="AS303" s="5"/>
      <c r="AT303" s="129"/>
      <c r="AU303" s="57"/>
      <c r="AV303" s="4"/>
    </row>
    <row r="304" spans="1:48" s="72" customFormat="1" x14ac:dyDescent="0.25">
      <c r="A304" s="14">
        <v>301</v>
      </c>
      <c r="F304" s="131"/>
      <c r="G304" s="2"/>
      <c r="H304" s="2"/>
      <c r="I304" s="78"/>
      <c r="J304" s="3"/>
      <c r="K304" s="114"/>
      <c r="L304" s="3"/>
      <c r="M304" s="114"/>
      <c r="N304" s="3"/>
      <c r="O304" s="114"/>
      <c r="P304" s="3"/>
      <c r="Q304" s="114"/>
      <c r="R304" s="3"/>
      <c r="S304" s="114"/>
      <c r="T304" s="3"/>
      <c r="U304" s="114"/>
      <c r="V304" s="10">
        <f t="shared" si="6"/>
        <v>0</v>
      </c>
      <c r="W304" s="162"/>
      <c r="X304" s="70"/>
      <c r="Y304" s="76"/>
      <c r="Z304" s="70"/>
      <c r="AC304" s="104"/>
      <c r="AD304" s="2"/>
      <c r="AE304" s="2"/>
      <c r="AF304" s="144"/>
      <c r="AG304" s="96"/>
      <c r="AH304" s="116"/>
      <c r="AI304" s="143">
        <f>IF(OR(Anordnungstabelle[[#This Row],[Raten-
Zahlung]]="Ja",Anordnungstabelle[[#This Row],[Raten-
Zahlung]]="Rücknahme"),Anordnungstabelle[[#This Row],[Gesamtbetrag]]-Anordnungstabelle[[#This Row],[noch offener
Ratenbetrag]],0)</f>
        <v>0</v>
      </c>
      <c r="AJ304" s="121"/>
      <c r="AK304" s="119">
        <f>IF(Anordnungstabelle[[#This Row],[noch offener
Restbetrag
(wenn keine Ratenzahlung vereinbart)]]&gt;0,Anordnungstabelle[[#This Row],[Gesamtbetrag]]-Anordnungstabelle[[#This Row],[noch offener
Restbetrag
(wenn keine Ratenzahlung vereinbart)]],0)</f>
        <v>0</v>
      </c>
      <c r="AL304" s="68"/>
      <c r="AM304" s="65"/>
      <c r="AN304" s="8"/>
      <c r="AO304" s="5"/>
      <c r="AP304" s="12"/>
      <c r="AQ304" s="7"/>
      <c r="AR304" s="7"/>
      <c r="AS304" s="5"/>
      <c r="AT304" s="129"/>
      <c r="AU304" s="57"/>
      <c r="AV304" s="4"/>
    </row>
    <row r="305" spans="1:48" s="72" customFormat="1" x14ac:dyDescent="0.25">
      <c r="A305" s="14">
        <v>302</v>
      </c>
      <c r="F305" s="131"/>
      <c r="G305" s="2"/>
      <c r="H305" s="2"/>
      <c r="I305" s="78"/>
      <c r="J305" s="3"/>
      <c r="K305" s="114"/>
      <c r="L305" s="3"/>
      <c r="M305" s="114"/>
      <c r="N305" s="3"/>
      <c r="O305" s="114"/>
      <c r="P305" s="3"/>
      <c r="Q305" s="114"/>
      <c r="R305" s="3"/>
      <c r="S305" s="114"/>
      <c r="T305" s="3"/>
      <c r="U305" s="114"/>
      <c r="V305" s="10">
        <f t="shared" si="6"/>
        <v>0</v>
      </c>
      <c r="W305" s="162"/>
      <c r="X305" s="70"/>
      <c r="Y305" s="76"/>
      <c r="Z305" s="70"/>
      <c r="AC305" s="104"/>
      <c r="AD305" s="2"/>
      <c r="AE305" s="2"/>
      <c r="AF305" s="144"/>
      <c r="AG305" s="96"/>
      <c r="AH305" s="116"/>
      <c r="AI305" s="143">
        <f>IF(OR(Anordnungstabelle[[#This Row],[Raten-
Zahlung]]="Ja",Anordnungstabelle[[#This Row],[Raten-
Zahlung]]="Rücknahme"),Anordnungstabelle[[#This Row],[Gesamtbetrag]]-Anordnungstabelle[[#This Row],[noch offener
Ratenbetrag]],0)</f>
        <v>0</v>
      </c>
      <c r="AJ305" s="121"/>
      <c r="AK305" s="119">
        <f>IF(Anordnungstabelle[[#This Row],[noch offener
Restbetrag
(wenn keine Ratenzahlung vereinbart)]]&gt;0,Anordnungstabelle[[#This Row],[Gesamtbetrag]]-Anordnungstabelle[[#This Row],[noch offener
Restbetrag
(wenn keine Ratenzahlung vereinbart)]],0)</f>
        <v>0</v>
      </c>
      <c r="AL305" s="68"/>
      <c r="AM305" s="65"/>
      <c r="AN305" s="8"/>
      <c r="AO305" s="5"/>
      <c r="AP305" s="12"/>
      <c r="AQ305" s="7"/>
      <c r="AR305" s="7"/>
      <c r="AS305" s="5"/>
      <c r="AT305" s="129"/>
      <c r="AU305" s="57"/>
      <c r="AV305" s="4"/>
    </row>
    <row r="306" spans="1:48" s="72" customFormat="1" x14ac:dyDescent="0.25">
      <c r="A306" s="14">
        <v>303</v>
      </c>
      <c r="F306" s="131"/>
      <c r="G306" s="2"/>
      <c r="H306" s="2"/>
      <c r="I306" s="78"/>
      <c r="J306" s="3"/>
      <c r="K306" s="114"/>
      <c r="L306" s="3"/>
      <c r="M306" s="114"/>
      <c r="N306" s="3"/>
      <c r="O306" s="114"/>
      <c r="P306" s="3"/>
      <c r="Q306" s="114"/>
      <c r="R306" s="3"/>
      <c r="S306" s="114"/>
      <c r="T306" s="3"/>
      <c r="U306" s="114"/>
      <c r="V306" s="10">
        <f t="shared" si="6"/>
        <v>0</v>
      </c>
      <c r="W306" s="162"/>
      <c r="X306" s="70"/>
      <c r="Y306" s="76"/>
      <c r="Z306" s="70"/>
      <c r="AC306" s="104"/>
      <c r="AD306" s="2"/>
      <c r="AE306" s="2"/>
      <c r="AF306" s="144"/>
      <c r="AG306" s="96"/>
      <c r="AH306" s="116"/>
      <c r="AI306" s="143">
        <f>IF(OR(Anordnungstabelle[[#This Row],[Raten-
Zahlung]]="Ja",Anordnungstabelle[[#This Row],[Raten-
Zahlung]]="Rücknahme"),Anordnungstabelle[[#This Row],[Gesamtbetrag]]-Anordnungstabelle[[#This Row],[noch offener
Ratenbetrag]],0)</f>
        <v>0</v>
      </c>
      <c r="AJ306" s="121"/>
      <c r="AK306" s="119">
        <f>IF(Anordnungstabelle[[#This Row],[noch offener
Restbetrag
(wenn keine Ratenzahlung vereinbart)]]&gt;0,Anordnungstabelle[[#This Row],[Gesamtbetrag]]-Anordnungstabelle[[#This Row],[noch offener
Restbetrag
(wenn keine Ratenzahlung vereinbart)]],0)</f>
        <v>0</v>
      </c>
      <c r="AL306" s="68"/>
      <c r="AM306" s="65"/>
      <c r="AN306" s="8"/>
      <c r="AO306" s="5"/>
      <c r="AP306" s="12"/>
      <c r="AQ306" s="7"/>
      <c r="AR306" s="7"/>
      <c r="AS306" s="5"/>
      <c r="AT306" s="129"/>
      <c r="AU306" s="57"/>
      <c r="AV306" s="4"/>
    </row>
    <row r="307" spans="1:48" s="72" customFormat="1" x14ac:dyDescent="0.25">
      <c r="A307" s="14">
        <v>304</v>
      </c>
      <c r="F307" s="131"/>
      <c r="G307" s="2"/>
      <c r="H307" s="2"/>
      <c r="I307" s="78"/>
      <c r="J307" s="3"/>
      <c r="K307" s="114"/>
      <c r="L307" s="3"/>
      <c r="M307" s="114"/>
      <c r="N307" s="3"/>
      <c r="O307" s="114"/>
      <c r="P307" s="3"/>
      <c r="Q307" s="114"/>
      <c r="R307" s="3"/>
      <c r="S307" s="114"/>
      <c r="T307" s="3"/>
      <c r="U307" s="114"/>
      <c r="V307" s="10">
        <f t="shared" si="6"/>
        <v>0</v>
      </c>
      <c r="W307" s="162"/>
      <c r="X307" s="70"/>
      <c r="Y307" s="76"/>
      <c r="Z307" s="70"/>
      <c r="AC307" s="104"/>
      <c r="AD307" s="2"/>
      <c r="AE307" s="2"/>
      <c r="AF307" s="144"/>
      <c r="AG307" s="96"/>
      <c r="AH307" s="116"/>
      <c r="AI307" s="143">
        <f>IF(OR(Anordnungstabelle[[#This Row],[Raten-
Zahlung]]="Ja",Anordnungstabelle[[#This Row],[Raten-
Zahlung]]="Rücknahme"),Anordnungstabelle[[#This Row],[Gesamtbetrag]]-Anordnungstabelle[[#This Row],[noch offener
Ratenbetrag]],0)</f>
        <v>0</v>
      </c>
      <c r="AJ307" s="121"/>
      <c r="AK307" s="119">
        <f>IF(Anordnungstabelle[[#This Row],[noch offener
Restbetrag
(wenn keine Ratenzahlung vereinbart)]]&gt;0,Anordnungstabelle[[#This Row],[Gesamtbetrag]]-Anordnungstabelle[[#This Row],[noch offener
Restbetrag
(wenn keine Ratenzahlung vereinbart)]],0)</f>
        <v>0</v>
      </c>
      <c r="AL307" s="68"/>
      <c r="AM307" s="65"/>
      <c r="AN307" s="8"/>
      <c r="AO307" s="5"/>
      <c r="AP307" s="12"/>
      <c r="AQ307" s="7"/>
      <c r="AR307" s="7"/>
      <c r="AS307" s="5"/>
      <c r="AT307" s="129"/>
      <c r="AU307" s="57"/>
      <c r="AV307" s="4"/>
    </row>
    <row r="308" spans="1:48" s="72" customFormat="1" x14ac:dyDescent="0.25">
      <c r="A308" s="14">
        <v>305</v>
      </c>
      <c r="F308" s="131"/>
      <c r="G308" s="2"/>
      <c r="H308" s="2"/>
      <c r="I308" s="78"/>
      <c r="J308" s="3"/>
      <c r="K308" s="114"/>
      <c r="L308" s="3"/>
      <c r="M308" s="114"/>
      <c r="N308" s="3"/>
      <c r="O308" s="114"/>
      <c r="P308" s="3"/>
      <c r="Q308" s="114"/>
      <c r="R308" s="3"/>
      <c r="S308" s="114"/>
      <c r="T308" s="3"/>
      <c r="U308" s="114"/>
      <c r="V308" s="10">
        <f t="shared" si="6"/>
        <v>0</v>
      </c>
      <c r="W308" s="162"/>
      <c r="X308" s="70"/>
      <c r="Y308" s="76"/>
      <c r="Z308" s="70"/>
      <c r="AC308" s="104"/>
      <c r="AD308" s="2"/>
      <c r="AE308" s="2"/>
      <c r="AF308" s="144"/>
      <c r="AG308" s="96"/>
      <c r="AH308" s="116"/>
      <c r="AI308" s="143">
        <f>IF(OR(Anordnungstabelle[[#This Row],[Raten-
Zahlung]]="Ja",Anordnungstabelle[[#This Row],[Raten-
Zahlung]]="Rücknahme"),Anordnungstabelle[[#This Row],[Gesamtbetrag]]-Anordnungstabelle[[#This Row],[noch offener
Ratenbetrag]],0)</f>
        <v>0</v>
      </c>
      <c r="AJ308" s="121"/>
      <c r="AK308" s="119">
        <f>IF(Anordnungstabelle[[#This Row],[noch offener
Restbetrag
(wenn keine Ratenzahlung vereinbart)]]&gt;0,Anordnungstabelle[[#This Row],[Gesamtbetrag]]-Anordnungstabelle[[#This Row],[noch offener
Restbetrag
(wenn keine Ratenzahlung vereinbart)]],0)</f>
        <v>0</v>
      </c>
      <c r="AL308" s="68"/>
      <c r="AM308" s="65"/>
      <c r="AN308" s="8"/>
      <c r="AO308" s="5"/>
      <c r="AP308" s="12"/>
      <c r="AQ308" s="7"/>
      <c r="AR308" s="7"/>
      <c r="AS308" s="5"/>
      <c r="AT308" s="129"/>
      <c r="AU308" s="57"/>
      <c r="AV308" s="4"/>
    </row>
    <row r="309" spans="1:48" s="72" customFormat="1" x14ac:dyDescent="0.25">
      <c r="A309" s="14">
        <v>306</v>
      </c>
      <c r="F309" s="131"/>
      <c r="G309" s="2"/>
      <c r="H309" s="2"/>
      <c r="I309" s="78"/>
      <c r="J309" s="3"/>
      <c r="K309" s="114"/>
      <c r="L309" s="3"/>
      <c r="M309" s="114"/>
      <c r="N309" s="3"/>
      <c r="O309" s="114"/>
      <c r="P309" s="3"/>
      <c r="Q309" s="114"/>
      <c r="R309" s="3"/>
      <c r="S309" s="114"/>
      <c r="T309" s="3"/>
      <c r="U309" s="114"/>
      <c r="V309" s="10">
        <f t="shared" si="6"/>
        <v>0</v>
      </c>
      <c r="W309" s="162"/>
      <c r="X309" s="70"/>
      <c r="Y309" s="76"/>
      <c r="Z309" s="70"/>
      <c r="AC309" s="104"/>
      <c r="AD309" s="2"/>
      <c r="AE309" s="2"/>
      <c r="AF309" s="144"/>
      <c r="AG309" s="96"/>
      <c r="AH309" s="116"/>
      <c r="AI309" s="143">
        <f>IF(OR(Anordnungstabelle[[#This Row],[Raten-
Zahlung]]="Ja",Anordnungstabelle[[#This Row],[Raten-
Zahlung]]="Rücknahme"),Anordnungstabelle[[#This Row],[Gesamtbetrag]]-Anordnungstabelle[[#This Row],[noch offener
Ratenbetrag]],0)</f>
        <v>0</v>
      </c>
      <c r="AJ309" s="121"/>
      <c r="AK309" s="119">
        <f>IF(Anordnungstabelle[[#This Row],[noch offener
Restbetrag
(wenn keine Ratenzahlung vereinbart)]]&gt;0,Anordnungstabelle[[#This Row],[Gesamtbetrag]]-Anordnungstabelle[[#This Row],[noch offener
Restbetrag
(wenn keine Ratenzahlung vereinbart)]],0)</f>
        <v>0</v>
      </c>
      <c r="AL309" s="68"/>
      <c r="AM309" s="65"/>
      <c r="AN309" s="8"/>
      <c r="AO309" s="5"/>
      <c r="AP309" s="12"/>
      <c r="AQ309" s="7"/>
      <c r="AR309" s="7"/>
      <c r="AS309" s="5"/>
      <c r="AT309" s="129"/>
      <c r="AU309" s="57"/>
      <c r="AV309" s="4"/>
    </row>
    <row r="310" spans="1:48" s="72" customFormat="1" x14ac:dyDescent="0.25">
      <c r="A310" s="14">
        <v>307</v>
      </c>
      <c r="F310" s="131"/>
      <c r="G310" s="2"/>
      <c r="H310" s="2"/>
      <c r="I310" s="78"/>
      <c r="J310" s="3"/>
      <c r="K310" s="114"/>
      <c r="L310" s="3"/>
      <c r="M310" s="114"/>
      <c r="N310" s="3"/>
      <c r="O310" s="114"/>
      <c r="P310" s="3"/>
      <c r="Q310" s="114"/>
      <c r="R310" s="3"/>
      <c r="S310" s="114"/>
      <c r="T310" s="3"/>
      <c r="U310" s="114"/>
      <c r="V310" s="10">
        <f t="shared" si="6"/>
        <v>0</v>
      </c>
      <c r="W310" s="162"/>
      <c r="X310" s="70"/>
      <c r="Y310" s="76"/>
      <c r="Z310" s="70"/>
      <c r="AC310" s="104"/>
      <c r="AD310" s="2"/>
      <c r="AE310" s="2"/>
      <c r="AF310" s="144"/>
      <c r="AG310" s="96"/>
      <c r="AH310" s="116"/>
      <c r="AI310" s="143">
        <f>IF(OR(Anordnungstabelle[[#This Row],[Raten-
Zahlung]]="Ja",Anordnungstabelle[[#This Row],[Raten-
Zahlung]]="Rücknahme"),Anordnungstabelle[[#This Row],[Gesamtbetrag]]-Anordnungstabelle[[#This Row],[noch offener
Ratenbetrag]],0)</f>
        <v>0</v>
      </c>
      <c r="AJ310" s="121"/>
      <c r="AK310" s="119">
        <f>IF(Anordnungstabelle[[#This Row],[noch offener
Restbetrag
(wenn keine Ratenzahlung vereinbart)]]&gt;0,Anordnungstabelle[[#This Row],[Gesamtbetrag]]-Anordnungstabelle[[#This Row],[noch offener
Restbetrag
(wenn keine Ratenzahlung vereinbart)]],0)</f>
        <v>0</v>
      </c>
      <c r="AL310" s="68"/>
      <c r="AM310" s="65"/>
      <c r="AN310" s="8"/>
      <c r="AO310" s="5"/>
      <c r="AP310" s="12"/>
      <c r="AQ310" s="7"/>
      <c r="AR310" s="7"/>
      <c r="AS310" s="5"/>
      <c r="AT310" s="129"/>
      <c r="AU310" s="57"/>
      <c r="AV310" s="4"/>
    </row>
    <row r="311" spans="1:48" s="72" customFormat="1" x14ac:dyDescent="0.25">
      <c r="A311" s="14">
        <v>308</v>
      </c>
      <c r="F311" s="131"/>
      <c r="G311" s="2"/>
      <c r="H311" s="2"/>
      <c r="I311" s="78"/>
      <c r="J311" s="3"/>
      <c r="K311" s="114"/>
      <c r="L311" s="3"/>
      <c r="M311" s="114"/>
      <c r="N311" s="3"/>
      <c r="O311" s="114"/>
      <c r="P311" s="3"/>
      <c r="Q311" s="114"/>
      <c r="R311" s="3"/>
      <c r="S311" s="114"/>
      <c r="T311" s="3"/>
      <c r="U311" s="114"/>
      <c r="V311" s="10">
        <f t="shared" si="6"/>
        <v>0</v>
      </c>
      <c r="W311" s="162"/>
      <c r="X311" s="70"/>
      <c r="Y311" s="76"/>
      <c r="Z311" s="70"/>
      <c r="AC311" s="104"/>
      <c r="AD311" s="2"/>
      <c r="AE311" s="2"/>
      <c r="AF311" s="144"/>
      <c r="AG311" s="96"/>
      <c r="AH311" s="116"/>
      <c r="AI311" s="143">
        <f>IF(OR(Anordnungstabelle[[#This Row],[Raten-
Zahlung]]="Ja",Anordnungstabelle[[#This Row],[Raten-
Zahlung]]="Rücknahme"),Anordnungstabelle[[#This Row],[Gesamtbetrag]]-Anordnungstabelle[[#This Row],[noch offener
Ratenbetrag]],0)</f>
        <v>0</v>
      </c>
      <c r="AJ311" s="121"/>
      <c r="AK311" s="119">
        <f>IF(Anordnungstabelle[[#This Row],[noch offener
Restbetrag
(wenn keine Ratenzahlung vereinbart)]]&gt;0,Anordnungstabelle[[#This Row],[Gesamtbetrag]]-Anordnungstabelle[[#This Row],[noch offener
Restbetrag
(wenn keine Ratenzahlung vereinbart)]],0)</f>
        <v>0</v>
      </c>
      <c r="AL311" s="68"/>
      <c r="AM311" s="65"/>
      <c r="AN311" s="8"/>
      <c r="AO311" s="5"/>
      <c r="AP311" s="12"/>
      <c r="AQ311" s="7"/>
      <c r="AR311" s="7"/>
      <c r="AS311" s="5"/>
      <c r="AT311" s="129"/>
      <c r="AU311" s="57"/>
      <c r="AV311" s="4"/>
    </row>
    <row r="312" spans="1:48" s="72" customFormat="1" x14ac:dyDescent="0.25">
      <c r="A312" s="14">
        <v>309</v>
      </c>
      <c r="F312" s="131"/>
      <c r="G312" s="2"/>
      <c r="H312" s="2"/>
      <c r="I312" s="78"/>
      <c r="J312" s="3"/>
      <c r="K312" s="114"/>
      <c r="L312" s="3"/>
      <c r="M312" s="114"/>
      <c r="N312" s="3"/>
      <c r="O312" s="114"/>
      <c r="P312" s="3"/>
      <c r="Q312" s="114"/>
      <c r="R312" s="3"/>
      <c r="S312" s="114"/>
      <c r="T312" s="3"/>
      <c r="U312" s="114"/>
      <c r="V312" s="10">
        <f t="shared" si="6"/>
        <v>0</v>
      </c>
      <c r="W312" s="162"/>
      <c r="X312" s="70"/>
      <c r="Y312" s="76"/>
      <c r="Z312" s="70"/>
      <c r="AC312" s="104"/>
      <c r="AD312" s="2"/>
      <c r="AE312" s="2"/>
      <c r="AF312" s="144"/>
      <c r="AG312" s="96"/>
      <c r="AH312" s="116"/>
      <c r="AI312" s="143">
        <f>IF(OR(Anordnungstabelle[[#This Row],[Raten-
Zahlung]]="Ja",Anordnungstabelle[[#This Row],[Raten-
Zahlung]]="Rücknahme"),Anordnungstabelle[[#This Row],[Gesamtbetrag]]-Anordnungstabelle[[#This Row],[noch offener
Ratenbetrag]],0)</f>
        <v>0</v>
      </c>
      <c r="AJ312" s="121"/>
      <c r="AK312" s="119">
        <f>IF(Anordnungstabelle[[#This Row],[noch offener
Restbetrag
(wenn keine Ratenzahlung vereinbart)]]&gt;0,Anordnungstabelle[[#This Row],[Gesamtbetrag]]-Anordnungstabelle[[#This Row],[noch offener
Restbetrag
(wenn keine Ratenzahlung vereinbart)]],0)</f>
        <v>0</v>
      </c>
      <c r="AL312" s="68"/>
      <c r="AM312" s="65"/>
      <c r="AN312" s="8"/>
      <c r="AO312" s="5"/>
      <c r="AP312" s="12"/>
      <c r="AQ312" s="7"/>
      <c r="AR312" s="7"/>
      <c r="AS312" s="5"/>
      <c r="AT312" s="129"/>
      <c r="AU312" s="57"/>
      <c r="AV312" s="4"/>
    </row>
    <row r="313" spans="1:48" s="72" customFormat="1" x14ac:dyDescent="0.25">
      <c r="A313" s="14">
        <v>310</v>
      </c>
      <c r="F313" s="131"/>
      <c r="G313" s="2"/>
      <c r="H313" s="2"/>
      <c r="I313" s="78"/>
      <c r="J313" s="3"/>
      <c r="K313" s="114"/>
      <c r="L313" s="3"/>
      <c r="M313" s="114"/>
      <c r="N313" s="3"/>
      <c r="O313" s="114"/>
      <c r="P313" s="3"/>
      <c r="Q313" s="114"/>
      <c r="R313" s="3"/>
      <c r="S313" s="114"/>
      <c r="T313" s="3"/>
      <c r="U313" s="114"/>
      <c r="V313" s="10">
        <f t="shared" si="6"/>
        <v>0</v>
      </c>
      <c r="W313" s="162"/>
      <c r="X313" s="70"/>
      <c r="Y313" s="76"/>
      <c r="Z313" s="70"/>
      <c r="AC313" s="104"/>
      <c r="AD313" s="2"/>
      <c r="AE313" s="2"/>
      <c r="AF313" s="144"/>
      <c r="AG313" s="96"/>
      <c r="AH313" s="116"/>
      <c r="AI313" s="143">
        <f>IF(OR(Anordnungstabelle[[#This Row],[Raten-
Zahlung]]="Ja",Anordnungstabelle[[#This Row],[Raten-
Zahlung]]="Rücknahme"),Anordnungstabelle[[#This Row],[Gesamtbetrag]]-Anordnungstabelle[[#This Row],[noch offener
Ratenbetrag]],0)</f>
        <v>0</v>
      </c>
      <c r="AJ313" s="121"/>
      <c r="AK313" s="119">
        <f>IF(Anordnungstabelle[[#This Row],[noch offener
Restbetrag
(wenn keine Ratenzahlung vereinbart)]]&gt;0,Anordnungstabelle[[#This Row],[Gesamtbetrag]]-Anordnungstabelle[[#This Row],[noch offener
Restbetrag
(wenn keine Ratenzahlung vereinbart)]],0)</f>
        <v>0</v>
      </c>
      <c r="AL313" s="68"/>
      <c r="AM313" s="65"/>
      <c r="AN313" s="8"/>
      <c r="AO313" s="5"/>
      <c r="AP313" s="12"/>
      <c r="AQ313" s="7"/>
      <c r="AR313" s="7"/>
      <c r="AS313" s="5"/>
      <c r="AT313" s="129"/>
      <c r="AU313" s="57"/>
      <c r="AV313" s="4"/>
    </row>
    <row r="314" spans="1:48" s="72" customFormat="1" x14ac:dyDescent="0.25">
      <c r="A314" s="14">
        <v>311</v>
      </c>
      <c r="F314" s="131"/>
      <c r="G314" s="2"/>
      <c r="H314" s="2"/>
      <c r="I314" s="78"/>
      <c r="J314" s="3"/>
      <c r="K314" s="114"/>
      <c r="L314" s="3"/>
      <c r="M314" s="114"/>
      <c r="N314" s="3"/>
      <c r="O314" s="114"/>
      <c r="P314" s="3"/>
      <c r="Q314" s="114"/>
      <c r="R314" s="3"/>
      <c r="S314" s="114"/>
      <c r="T314" s="3"/>
      <c r="U314" s="114"/>
      <c r="V314" s="10">
        <f t="shared" si="6"/>
        <v>0</v>
      </c>
      <c r="W314" s="162"/>
      <c r="X314" s="70"/>
      <c r="Y314" s="76"/>
      <c r="Z314" s="70"/>
      <c r="AC314" s="104"/>
      <c r="AD314" s="2"/>
      <c r="AE314" s="2"/>
      <c r="AF314" s="144"/>
      <c r="AG314" s="96"/>
      <c r="AH314" s="116"/>
      <c r="AI314" s="143">
        <f>IF(OR(Anordnungstabelle[[#This Row],[Raten-
Zahlung]]="Ja",Anordnungstabelle[[#This Row],[Raten-
Zahlung]]="Rücknahme"),Anordnungstabelle[[#This Row],[Gesamtbetrag]]-Anordnungstabelle[[#This Row],[noch offener
Ratenbetrag]],0)</f>
        <v>0</v>
      </c>
      <c r="AJ314" s="121"/>
      <c r="AK314" s="119">
        <f>IF(Anordnungstabelle[[#This Row],[noch offener
Restbetrag
(wenn keine Ratenzahlung vereinbart)]]&gt;0,Anordnungstabelle[[#This Row],[Gesamtbetrag]]-Anordnungstabelle[[#This Row],[noch offener
Restbetrag
(wenn keine Ratenzahlung vereinbart)]],0)</f>
        <v>0</v>
      </c>
      <c r="AL314" s="68"/>
      <c r="AM314" s="65"/>
      <c r="AN314" s="8"/>
      <c r="AO314" s="5"/>
      <c r="AP314" s="12"/>
      <c r="AQ314" s="7"/>
      <c r="AR314" s="7"/>
      <c r="AS314" s="5"/>
      <c r="AT314" s="129"/>
      <c r="AU314" s="57"/>
      <c r="AV314" s="4"/>
    </row>
    <row r="315" spans="1:48" s="72" customFormat="1" x14ac:dyDescent="0.25">
      <c r="A315" s="14">
        <v>312</v>
      </c>
      <c r="F315" s="131"/>
      <c r="G315" s="2"/>
      <c r="H315" s="2"/>
      <c r="I315" s="78"/>
      <c r="J315" s="3"/>
      <c r="K315" s="114"/>
      <c r="L315" s="3"/>
      <c r="M315" s="114"/>
      <c r="N315" s="3"/>
      <c r="O315" s="114"/>
      <c r="P315" s="3"/>
      <c r="Q315" s="114"/>
      <c r="R315" s="3"/>
      <c r="S315" s="114"/>
      <c r="T315" s="3"/>
      <c r="U315" s="114"/>
      <c r="V315" s="10">
        <f t="shared" si="6"/>
        <v>0</v>
      </c>
      <c r="W315" s="162"/>
      <c r="X315" s="70"/>
      <c r="Y315" s="76"/>
      <c r="Z315" s="70"/>
      <c r="AC315" s="104"/>
      <c r="AD315" s="2"/>
      <c r="AE315" s="2"/>
      <c r="AF315" s="144"/>
      <c r="AG315" s="96"/>
      <c r="AH315" s="116"/>
      <c r="AI315" s="143">
        <f>IF(OR(Anordnungstabelle[[#This Row],[Raten-
Zahlung]]="Ja",Anordnungstabelle[[#This Row],[Raten-
Zahlung]]="Rücknahme"),Anordnungstabelle[[#This Row],[Gesamtbetrag]]-Anordnungstabelle[[#This Row],[noch offener
Ratenbetrag]],0)</f>
        <v>0</v>
      </c>
      <c r="AJ315" s="121"/>
      <c r="AK315" s="119">
        <f>IF(Anordnungstabelle[[#This Row],[noch offener
Restbetrag
(wenn keine Ratenzahlung vereinbart)]]&gt;0,Anordnungstabelle[[#This Row],[Gesamtbetrag]]-Anordnungstabelle[[#This Row],[noch offener
Restbetrag
(wenn keine Ratenzahlung vereinbart)]],0)</f>
        <v>0</v>
      </c>
      <c r="AL315" s="68"/>
      <c r="AM315" s="65"/>
      <c r="AN315" s="8"/>
      <c r="AO315" s="5"/>
      <c r="AP315" s="12"/>
      <c r="AQ315" s="7"/>
      <c r="AR315" s="7"/>
      <c r="AS315" s="5"/>
      <c r="AT315" s="129"/>
      <c r="AU315" s="57"/>
      <c r="AV315" s="4"/>
    </row>
    <row r="316" spans="1:48" s="72" customFormat="1" x14ac:dyDescent="0.25">
      <c r="A316" s="14">
        <v>313</v>
      </c>
      <c r="F316" s="131"/>
      <c r="G316" s="2"/>
      <c r="H316" s="2"/>
      <c r="I316" s="78"/>
      <c r="J316" s="3"/>
      <c r="K316" s="114"/>
      <c r="L316" s="3"/>
      <c r="M316" s="114"/>
      <c r="N316" s="3"/>
      <c r="O316" s="114"/>
      <c r="P316" s="3"/>
      <c r="Q316" s="114"/>
      <c r="R316" s="3"/>
      <c r="S316" s="114"/>
      <c r="T316" s="3"/>
      <c r="U316" s="114"/>
      <c r="V316" s="10">
        <f t="shared" si="6"/>
        <v>0</v>
      </c>
      <c r="W316" s="162"/>
      <c r="X316" s="70"/>
      <c r="Y316" s="76"/>
      <c r="Z316" s="70"/>
      <c r="AC316" s="104"/>
      <c r="AD316" s="2"/>
      <c r="AE316" s="2"/>
      <c r="AF316" s="144"/>
      <c r="AG316" s="96"/>
      <c r="AH316" s="116"/>
      <c r="AI316" s="143">
        <f>IF(OR(Anordnungstabelle[[#This Row],[Raten-
Zahlung]]="Ja",Anordnungstabelle[[#This Row],[Raten-
Zahlung]]="Rücknahme"),Anordnungstabelle[[#This Row],[Gesamtbetrag]]-Anordnungstabelle[[#This Row],[noch offener
Ratenbetrag]],0)</f>
        <v>0</v>
      </c>
      <c r="AJ316" s="121"/>
      <c r="AK316" s="119">
        <f>IF(Anordnungstabelle[[#This Row],[noch offener
Restbetrag
(wenn keine Ratenzahlung vereinbart)]]&gt;0,Anordnungstabelle[[#This Row],[Gesamtbetrag]]-Anordnungstabelle[[#This Row],[noch offener
Restbetrag
(wenn keine Ratenzahlung vereinbart)]],0)</f>
        <v>0</v>
      </c>
      <c r="AL316" s="68"/>
      <c r="AM316" s="65"/>
      <c r="AN316" s="8"/>
      <c r="AO316" s="5"/>
      <c r="AP316" s="12"/>
      <c r="AQ316" s="7"/>
      <c r="AR316" s="7"/>
      <c r="AS316" s="5"/>
      <c r="AT316" s="129"/>
      <c r="AU316" s="57"/>
      <c r="AV316" s="4"/>
    </row>
    <row r="317" spans="1:48" s="72" customFormat="1" x14ac:dyDescent="0.25">
      <c r="A317" s="14">
        <v>314</v>
      </c>
      <c r="F317" s="131"/>
      <c r="G317" s="2"/>
      <c r="H317" s="2"/>
      <c r="I317" s="78"/>
      <c r="J317" s="3"/>
      <c r="K317" s="114"/>
      <c r="L317" s="3"/>
      <c r="M317" s="114"/>
      <c r="N317" s="3"/>
      <c r="O317" s="114"/>
      <c r="P317" s="3"/>
      <c r="Q317" s="114"/>
      <c r="R317" s="3"/>
      <c r="S317" s="114"/>
      <c r="T317" s="3"/>
      <c r="U317" s="114"/>
      <c r="V317" s="10">
        <f t="shared" si="6"/>
        <v>0</v>
      </c>
      <c r="W317" s="162"/>
      <c r="X317" s="70"/>
      <c r="Y317" s="76"/>
      <c r="Z317" s="70"/>
      <c r="AC317" s="104"/>
      <c r="AD317" s="2"/>
      <c r="AE317" s="2"/>
      <c r="AF317" s="144"/>
      <c r="AG317" s="96"/>
      <c r="AH317" s="116"/>
      <c r="AI317" s="143">
        <f>IF(OR(Anordnungstabelle[[#This Row],[Raten-
Zahlung]]="Ja",Anordnungstabelle[[#This Row],[Raten-
Zahlung]]="Rücknahme"),Anordnungstabelle[[#This Row],[Gesamtbetrag]]-Anordnungstabelle[[#This Row],[noch offener
Ratenbetrag]],0)</f>
        <v>0</v>
      </c>
      <c r="AJ317" s="121"/>
      <c r="AK317" s="119">
        <f>IF(Anordnungstabelle[[#This Row],[noch offener
Restbetrag
(wenn keine Ratenzahlung vereinbart)]]&gt;0,Anordnungstabelle[[#This Row],[Gesamtbetrag]]-Anordnungstabelle[[#This Row],[noch offener
Restbetrag
(wenn keine Ratenzahlung vereinbart)]],0)</f>
        <v>0</v>
      </c>
      <c r="AL317" s="68"/>
      <c r="AM317" s="65"/>
      <c r="AN317" s="8"/>
      <c r="AO317" s="5"/>
      <c r="AP317" s="12"/>
      <c r="AQ317" s="7"/>
      <c r="AR317" s="7"/>
      <c r="AS317" s="5"/>
      <c r="AT317" s="129"/>
      <c r="AU317" s="57"/>
      <c r="AV317" s="4"/>
    </row>
    <row r="318" spans="1:48" s="72" customFormat="1" x14ac:dyDescent="0.25">
      <c r="A318" s="14">
        <v>315</v>
      </c>
      <c r="F318" s="131"/>
      <c r="G318" s="2"/>
      <c r="H318" s="2"/>
      <c r="I318" s="78"/>
      <c r="J318" s="3"/>
      <c r="K318" s="114"/>
      <c r="L318" s="3"/>
      <c r="M318" s="114"/>
      <c r="N318" s="3"/>
      <c r="O318" s="114"/>
      <c r="P318" s="3"/>
      <c r="Q318" s="114"/>
      <c r="R318" s="3"/>
      <c r="S318" s="114"/>
      <c r="T318" s="3"/>
      <c r="U318" s="114"/>
      <c r="V318" s="10">
        <f t="shared" si="6"/>
        <v>0</v>
      </c>
      <c r="W318" s="162"/>
      <c r="X318" s="70"/>
      <c r="Y318" s="76"/>
      <c r="Z318" s="70"/>
      <c r="AC318" s="104"/>
      <c r="AD318" s="2"/>
      <c r="AE318" s="2"/>
      <c r="AF318" s="144"/>
      <c r="AG318" s="96"/>
      <c r="AH318" s="116"/>
      <c r="AI318" s="143">
        <f>IF(OR(Anordnungstabelle[[#This Row],[Raten-
Zahlung]]="Ja",Anordnungstabelle[[#This Row],[Raten-
Zahlung]]="Rücknahme"),Anordnungstabelle[[#This Row],[Gesamtbetrag]]-Anordnungstabelle[[#This Row],[noch offener
Ratenbetrag]],0)</f>
        <v>0</v>
      </c>
      <c r="AJ318" s="121"/>
      <c r="AK318" s="119">
        <f>IF(Anordnungstabelle[[#This Row],[noch offener
Restbetrag
(wenn keine Ratenzahlung vereinbart)]]&gt;0,Anordnungstabelle[[#This Row],[Gesamtbetrag]]-Anordnungstabelle[[#This Row],[noch offener
Restbetrag
(wenn keine Ratenzahlung vereinbart)]],0)</f>
        <v>0</v>
      </c>
      <c r="AL318" s="68"/>
      <c r="AM318" s="65"/>
      <c r="AN318" s="8"/>
      <c r="AO318" s="5"/>
      <c r="AP318" s="12"/>
      <c r="AQ318" s="7"/>
      <c r="AR318" s="7"/>
      <c r="AS318" s="5"/>
      <c r="AT318" s="129"/>
      <c r="AU318" s="57"/>
      <c r="AV318" s="4"/>
    </row>
    <row r="319" spans="1:48" s="72" customFormat="1" x14ac:dyDescent="0.25">
      <c r="A319" s="14">
        <v>316</v>
      </c>
      <c r="F319" s="131"/>
      <c r="G319" s="2"/>
      <c r="H319" s="2"/>
      <c r="I319" s="78"/>
      <c r="J319" s="3"/>
      <c r="K319" s="114"/>
      <c r="L319" s="3"/>
      <c r="M319" s="114"/>
      <c r="N319" s="3"/>
      <c r="O319" s="114"/>
      <c r="P319" s="3"/>
      <c r="Q319" s="114"/>
      <c r="R319" s="3"/>
      <c r="S319" s="114"/>
      <c r="T319" s="3"/>
      <c r="U319" s="114"/>
      <c r="V319" s="10">
        <f t="shared" si="6"/>
        <v>0</v>
      </c>
      <c r="W319" s="162"/>
      <c r="X319" s="70"/>
      <c r="Y319" s="76"/>
      <c r="Z319" s="70"/>
      <c r="AC319" s="104"/>
      <c r="AD319" s="2"/>
      <c r="AE319" s="2"/>
      <c r="AF319" s="144"/>
      <c r="AG319" s="96"/>
      <c r="AH319" s="116"/>
      <c r="AI319" s="143">
        <f>IF(OR(Anordnungstabelle[[#This Row],[Raten-
Zahlung]]="Ja",Anordnungstabelle[[#This Row],[Raten-
Zahlung]]="Rücknahme"),Anordnungstabelle[[#This Row],[Gesamtbetrag]]-Anordnungstabelle[[#This Row],[noch offener
Ratenbetrag]],0)</f>
        <v>0</v>
      </c>
      <c r="AJ319" s="121"/>
      <c r="AK319" s="119">
        <f>IF(Anordnungstabelle[[#This Row],[noch offener
Restbetrag
(wenn keine Ratenzahlung vereinbart)]]&gt;0,Anordnungstabelle[[#This Row],[Gesamtbetrag]]-Anordnungstabelle[[#This Row],[noch offener
Restbetrag
(wenn keine Ratenzahlung vereinbart)]],0)</f>
        <v>0</v>
      </c>
      <c r="AL319" s="68"/>
      <c r="AM319" s="65"/>
      <c r="AN319" s="8"/>
      <c r="AO319" s="5"/>
      <c r="AP319" s="12"/>
      <c r="AQ319" s="7"/>
      <c r="AR319" s="7"/>
      <c r="AS319" s="5"/>
      <c r="AT319" s="129"/>
      <c r="AU319" s="57"/>
      <c r="AV319" s="4"/>
    </row>
    <row r="320" spans="1:48" s="72" customFormat="1" x14ac:dyDescent="0.25">
      <c r="A320" s="14">
        <v>317</v>
      </c>
      <c r="F320" s="131"/>
      <c r="G320" s="2"/>
      <c r="H320" s="2"/>
      <c r="I320" s="78"/>
      <c r="J320" s="3"/>
      <c r="K320" s="114"/>
      <c r="L320" s="3"/>
      <c r="M320" s="114"/>
      <c r="N320" s="3"/>
      <c r="O320" s="114"/>
      <c r="P320" s="3"/>
      <c r="Q320" s="114"/>
      <c r="R320" s="3"/>
      <c r="S320" s="114"/>
      <c r="T320" s="3"/>
      <c r="U320" s="114"/>
      <c r="V320" s="10">
        <f t="shared" si="6"/>
        <v>0</v>
      </c>
      <c r="W320" s="162"/>
      <c r="X320" s="70"/>
      <c r="Y320" s="76"/>
      <c r="Z320" s="70"/>
      <c r="AC320" s="104"/>
      <c r="AD320" s="2"/>
      <c r="AE320" s="2"/>
      <c r="AF320" s="144"/>
      <c r="AG320" s="96"/>
      <c r="AH320" s="116"/>
      <c r="AI320" s="143">
        <f>IF(OR(Anordnungstabelle[[#This Row],[Raten-
Zahlung]]="Ja",Anordnungstabelle[[#This Row],[Raten-
Zahlung]]="Rücknahme"),Anordnungstabelle[[#This Row],[Gesamtbetrag]]-Anordnungstabelle[[#This Row],[noch offener
Ratenbetrag]],0)</f>
        <v>0</v>
      </c>
      <c r="AJ320" s="121"/>
      <c r="AK320" s="119">
        <f>IF(Anordnungstabelle[[#This Row],[noch offener
Restbetrag
(wenn keine Ratenzahlung vereinbart)]]&gt;0,Anordnungstabelle[[#This Row],[Gesamtbetrag]]-Anordnungstabelle[[#This Row],[noch offener
Restbetrag
(wenn keine Ratenzahlung vereinbart)]],0)</f>
        <v>0</v>
      </c>
      <c r="AL320" s="68"/>
      <c r="AM320" s="65"/>
      <c r="AN320" s="8"/>
      <c r="AO320" s="5"/>
      <c r="AP320" s="12"/>
      <c r="AQ320" s="7"/>
      <c r="AR320" s="7"/>
      <c r="AS320" s="5"/>
      <c r="AT320" s="129"/>
      <c r="AU320" s="57"/>
      <c r="AV320" s="4"/>
    </row>
    <row r="321" spans="1:48" s="72" customFormat="1" x14ac:dyDescent="0.25">
      <c r="A321" s="14">
        <v>318</v>
      </c>
      <c r="F321" s="131"/>
      <c r="G321" s="2"/>
      <c r="H321" s="2"/>
      <c r="I321" s="78"/>
      <c r="J321" s="3"/>
      <c r="K321" s="114"/>
      <c r="L321" s="3"/>
      <c r="M321" s="114"/>
      <c r="N321" s="3"/>
      <c r="O321" s="114"/>
      <c r="P321" s="3"/>
      <c r="Q321" s="114"/>
      <c r="R321" s="3"/>
      <c r="S321" s="114"/>
      <c r="T321" s="3"/>
      <c r="U321" s="114"/>
      <c r="V321" s="10">
        <f t="shared" si="6"/>
        <v>0</v>
      </c>
      <c r="W321" s="162"/>
      <c r="X321" s="70"/>
      <c r="Y321" s="76"/>
      <c r="Z321" s="70"/>
      <c r="AC321" s="104"/>
      <c r="AD321" s="2"/>
      <c r="AE321" s="2"/>
      <c r="AF321" s="144"/>
      <c r="AG321" s="96"/>
      <c r="AH321" s="116"/>
      <c r="AI321" s="143">
        <f>IF(OR(Anordnungstabelle[[#This Row],[Raten-
Zahlung]]="Ja",Anordnungstabelle[[#This Row],[Raten-
Zahlung]]="Rücknahme"),Anordnungstabelle[[#This Row],[Gesamtbetrag]]-Anordnungstabelle[[#This Row],[noch offener
Ratenbetrag]],0)</f>
        <v>0</v>
      </c>
      <c r="AJ321" s="121"/>
      <c r="AK321" s="119">
        <f>IF(Anordnungstabelle[[#This Row],[noch offener
Restbetrag
(wenn keine Ratenzahlung vereinbart)]]&gt;0,Anordnungstabelle[[#This Row],[Gesamtbetrag]]-Anordnungstabelle[[#This Row],[noch offener
Restbetrag
(wenn keine Ratenzahlung vereinbart)]],0)</f>
        <v>0</v>
      </c>
      <c r="AL321" s="68"/>
      <c r="AM321" s="65"/>
      <c r="AN321" s="8"/>
      <c r="AO321" s="5"/>
      <c r="AP321" s="12"/>
      <c r="AQ321" s="7"/>
      <c r="AR321" s="7"/>
      <c r="AS321" s="5"/>
      <c r="AT321" s="129"/>
      <c r="AU321" s="57"/>
      <c r="AV321" s="4"/>
    </row>
    <row r="322" spans="1:48" s="72" customFormat="1" x14ac:dyDescent="0.25">
      <c r="A322" s="14">
        <v>319</v>
      </c>
      <c r="F322" s="131"/>
      <c r="G322" s="2"/>
      <c r="H322" s="2"/>
      <c r="I322" s="78"/>
      <c r="J322" s="3"/>
      <c r="K322" s="114"/>
      <c r="L322" s="3"/>
      <c r="M322" s="114"/>
      <c r="N322" s="3"/>
      <c r="O322" s="114"/>
      <c r="P322" s="3"/>
      <c r="Q322" s="114"/>
      <c r="R322" s="3"/>
      <c r="S322" s="114"/>
      <c r="T322" s="3"/>
      <c r="U322" s="114"/>
      <c r="V322" s="10">
        <f t="shared" si="6"/>
        <v>0</v>
      </c>
      <c r="W322" s="162"/>
      <c r="X322" s="70"/>
      <c r="Y322" s="76"/>
      <c r="Z322" s="70"/>
      <c r="AC322" s="104"/>
      <c r="AD322" s="2"/>
      <c r="AE322" s="2"/>
      <c r="AF322" s="144"/>
      <c r="AG322" s="96"/>
      <c r="AH322" s="116"/>
      <c r="AI322" s="143">
        <f>IF(OR(Anordnungstabelle[[#This Row],[Raten-
Zahlung]]="Ja",Anordnungstabelle[[#This Row],[Raten-
Zahlung]]="Rücknahme"),Anordnungstabelle[[#This Row],[Gesamtbetrag]]-Anordnungstabelle[[#This Row],[noch offener
Ratenbetrag]],0)</f>
        <v>0</v>
      </c>
      <c r="AJ322" s="121"/>
      <c r="AK322" s="119">
        <f>IF(Anordnungstabelle[[#This Row],[noch offener
Restbetrag
(wenn keine Ratenzahlung vereinbart)]]&gt;0,Anordnungstabelle[[#This Row],[Gesamtbetrag]]-Anordnungstabelle[[#This Row],[noch offener
Restbetrag
(wenn keine Ratenzahlung vereinbart)]],0)</f>
        <v>0</v>
      </c>
      <c r="AL322" s="68"/>
      <c r="AM322" s="65"/>
      <c r="AN322" s="8"/>
      <c r="AO322" s="5"/>
      <c r="AP322" s="12"/>
      <c r="AQ322" s="7"/>
      <c r="AR322" s="7"/>
      <c r="AS322" s="5"/>
      <c r="AT322" s="129"/>
      <c r="AU322" s="57"/>
      <c r="AV322" s="4"/>
    </row>
    <row r="323" spans="1:48" s="72" customFormat="1" x14ac:dyDescent="0.25">
      <c r="A323" s="14">
        <v>320</v>
      </c>
      <c r="F323" s="131"/>
      <c r="G323" s="2"/>
      <c r="H323" s="2"/>
      <c r="I323" s="78"/>
      <c r="J323" s="3"/>
      <c r="K323" s="114"/>
      <c r="L323" s="3"/>
      <c r="M323" s="114"/>
      <c r="N323" s="3"/>
      <c r="O323" s="114"/>
      <c r="P323" s="3"/>
      <c r="Q323" s="114"/>
      <c r="R323" s="3"/>
      <c r="S323" s="114"/>
      <c r="T323" s="3"/>
      <c r="U323" s="114"/>
      <c r="V323" s="10">
        <f t="shared" si="6"/>
        <v>0</v>
      </c>
      <c r="W323" s="162"/>
      <c r="X323" s="70"/>
      <c r="Y323" s="76"/>
      <c r="Z323" s="70"/>
      <c r="AC323" s="104"/>
      <c r="AD323" s="2"/>
      <c r="AE323" s="2"/>
      <c r="AF323" s="144"/>
      <c r="AG323" s="96"/>
      <c r="AH323" s="116"/>
      <c r="AI323" s="143">
        <f>IF(OR(Anordnungstabelle[[#This Row],[Raten-
Zahlung]]="Ja",Anordnungstabelle[[#This Row],[Raten-
Zahlung]]="Rücknahme"),Anordnungstabelle[[#This Row],[Gesamtbetrag]]-Anordnungstabelle[[#This Row],[noch offener
Ratenbetrag]],0)</f>
        <v>0</v>
      </c>
      <c r="AJ323" s="121"/>
      <c r="AK323" s="119">
        <f>IF(Anordnungstabelle[[#This Row],[noch offener
Restbetrag
(wenn keine Ratenzahlung vereinbart)]]&gt;0,Anordnungstabelle[[#This Row],[Gesamtbetrag]]-Anordnungstabelle[[#This Row],[noch offener
Restbetrag
(wenn keine Ratenzahlung vereinbart)]],0)</f>
        <v>0</v>
      </c>
      <c r="AL323" s="68"/>
      <c r="AM323" s="65"/>
      <c r="AN323" s="8"/>
      <c r="AO323" s="5"/>
      <c r="AP323" s="12"/>
      <c r="AQ323" s="7"/>
      <c r="AR323" s="7"/>
      <c r="AS323" s="5"/>
      <c r="AT323" s="129"/>
      <c r="AU323" s="57"/>
      <c r="AV323" s="4"/>
    </row>
    <row r="324" spans="1:48" s="72" customFormat="1" x14ac:dyDescent="0.25">
      <c r="A324" s="14">
        <v>321</v>
      </c>
      <c r="F324" s="131"/>
      <c r="G324" s="2"/>
      <c r="H324" s="2"/>
      <c r="I324" s="78"/>
      <c r="J324" s="3"/>
      <c r="K324" s="114"/>
      <c r="L324" s="3"/>
      <c r="M324" s="114"/>
      <c r="N324" s="3"/>
      <c r="O324" s="114"/>
      <c r="P324" s="3"/>
      <c r="Q324" s="114"/>
      <c r="R324" s="3"/>
      <c r="S324" s="114"/>
      <c r="T324" s="3"/>
      <c r="U324" s="114"/>
      <c r="V324" s="10">
        <f t="shared" si="6"/>
        <v>0</v>
      </c>
      <c r="W324" s="162"/>
      <c r="X324" s="70"/>
      <c r="Y324" s="76"/>
      <c r="Z324" s="70"/>
      <c r="AC324" s="104"/>
      <c r="AD324" s="2"/>
      <c r="AE324" s="2"/>
      <c r="AF324" s="144"/>
      <c r="AG324" s="96"/>
      <c r="AH324" s="116"/>
      <c r="AI324" s="143">
        <f>IF(OR(Anordnungstabelle[[#This Row],[Raten-
Zahlung]]="Ja",Anordnungstabelle[[#This Row],[Raten-
Zahlung]]="Rücknahme"),Anordnungstabelle[[#This Row],[Gesamtbetrag]]-Anordnungstabelle[[#This Row],[noch offener
Ratenbetrag]],0)</f>
        <v>0</v>
      </c>
      <c r="AJ324" s="121"/>
      <c r="AK324" s="119">
        <f>IF(Anordnungstabelle[[#This Row],[noch offener
Restbetrag
(wenn keine Ratenzahlung vereinbart)]]&gt;0,Anordnungstabelle[[#This Row],[Gesamtbetrag]]-Anordnungstabelle[[#This Row],[noch offener
Restbetrag
(wenn keine Ratenzahlung vereinbart)]],0)</f>
        <v>0</v>
      </c>
      <c r="AL324" s="68"/>
      <c r="AM324" s="65"/>
      <c r="AN324" s="8"/>
      <c r="AO324" s="5"/>
      <c r="AP324" s="12"/>
      <c r="AQ324" s="7"/>
      <c r="AR324" s="7"/>
      <c r="AS324" s="5"/>
      <c r="AT324" s="129"/>
      <c r="AU324" s="57"/>
      <c r="AV324" s="4"/>
    </row>
    <row r="325" spans="1:48" s="72" customFormat="1" x14ac:dyDescent="0.25">
      <c r="A325" s="14">
        <v>322</v>
      </c>
      <c r="F325" s="131"/>
      <c r="G325" s="2"/>
      <c r="H325" s="2"/>
      <c r="I325" s="78"/>
      <c r="J325" s="3"/>
      <c r="K325" s="114"/>
      <c r="L325" s="3"/>
      <c r="M325" s="114"/>
      <c r="N325" s="3"/>
      <c r="O325" s="114"/>
      <c r="P325" s="3"/>
      <c r="Q325" s="114"/>
      <c r="R325" s="3"/>
      <c r="S325" s="114"/>
      <c r="T325" s="3"/>
      <c r="U325" s="114"/>
      <c r="V325" s="10">
        <f t="shared" si="6"/>
        <v>0</v>
      </c>
      <c r="W325" s="162"/>
      <c r="X325" s="70"/>
      <c r="Y325" s="76"/>
      <c r="Z325" s="70"/>
      <c r="AC325" s="104"/>
      <c r="AD325" s="2"/>
      <c r="AE325" s="2"/>
      <c r="AF325" s="144"/>
      <c r="AG325" s="96"/>
      <c r="AH325" s="116"/>
      <c r="AI325" s="143">
        <f>IF(OR(Anordnungstabelle[[#This Row],[Raten-
Zahlung]]="Ja",Anordnungstabelle[[#This Row],[Raten-
Zahlung]]="Rücknahme"),Anordnungstabelle[[#This Row],[Gesamtbetrag]]-Anordnungstabelle[[#This Row],[noch offener
Ratenbetrag]],0)</f>
        <v>0</v>
      </c>
      <c r="AJ325" s="121"/>
      <c r="AK325" s="119">
        <f>IF(Anordnungstabelle[[#This Row],[noch offener
Restbetrag
(wenn keine Ratenzahlung vereinbart)]]&gt;0,Anordnungstabelle[[#This Row],[Gesamtbetrag]]-Anordnungstabelle[[#This Row],[noch offener
Restbetrag
(wenn keine Ratenzahlung vereinbart)]],0)</f>
        <v>0</v>
      </c>
      <c r="AL325" s="68"/>
      <c r="AM325" s="65"/>
      <c r="AN325" s="8"/>
      <c r="AO325" s="5"/>
      <c r="AP325" s="12"/>
      <c r="AQ325" s="7"/>
      <c r="AR325" s="7"/>
      <c r="AS325" s="5"/>
      <c r="AT325" s="129"/>
      <c r="AU325" s="57"/>
      <c r="AV325" s="4"/>
    </row>
    <row r="326" spans="1:48" s="72" customFormat="1" x14ac:dyDescent="0.25">
      <c r="A326" s="14">
        <v>323</v>
      </c>
      <c r="F326" s="131"/>
      <c r="G326" s="2"/>
      <c r="H326" s="2"/>
      <c r="I326" s="78"/>
      <c r="J326" s="3"/>
      <c r="K326" s="114"/>
      <c r="L326" s="3"/>
      <c r="M326" s="114"/>
      <c r="N326" s="3"/>
      <c r="O326" s="114"/>
      <c r="P326" s="3"/>
      <c r="Q326" s="114"/>
      <c r="R326" s="3"/>
      <c r="S326" s="114"/>
      <c r="T326" s="3"/>
      <c r="U326" s="114"/>
      <c r="V326" s="10">
        <f t="shared" si="6"/>
        <v>0</v>
      </c>
      <c r="W326" s="162"/>
      <c r="X326" s="70"/>
      <c r="Y326" s="76"/>
      <c r="Z326" s="70"/>
      <c r="AC326" s="104"/>
      <c r="AD326" s="2"/>
      <c r="AE326" s="2"/>
      <c r="AF326" s="144"/>
      <c r="AG326" s="96"/>
      <c r="AH326" s="116"/>
      <c r="AI326" s="143">
        <f>IF(OR(Anordnungstabelle[[#This Row],[Raten-
Zahlung]]="Ja",Anordnungstabelle[[#This Row],[Raten-
Zahlung]]="Rücknahme"),Anordnungstabelle[[#This Row],[Gesamtbetrag]]-Anordnungstabelle[[#This Row],[noch offener
Ratenbetrag]],0)</f>
        <v>0</v>
      </c>
      <c r="AJ326" s="121"/>
      <c r="AK326" s="119">
        <f>IF(Anordnungstabelle[[#This Row],[noch offener
Restbetrag
(wenn keine Ratenzahlung vereinbart)]]&gt;0,Anordnungstabelle[[#This Row],[Gesamtbetrag]]-Anordnungstabelle[[#This Row],[noch offener
Restbetrag
(wenn keine Ratenzahlung vereinbart)]],0)</f>
        <v>0</v>
      </c>
      <c r="AL326" s="68"/>
      <c r="AM326" s="65"/>
      <c r="AN326" s="8"/>
      <c r="AO326" s="5"/>
      <c r="AP326" s="12"/>
      <c r="AQ326" s="7"/>
      <c r="AR326" s="7"/>
      <c r="AS326" s="5"/>
      <c r="AT326" s="129"/>
      <c r="AU326" s="57"/>
      <c r="AV326" s="4"/>
    </row>
    <row r="327" spans="1:48" s="72" customFormat="1" x14ac:dyDescent="0.25">
      <c r="A327" s="14">
        <v>324</v>
      </c>
      <c r="F327" s="131"/>
      <c r="G327" s="2"/>
      <c r="H327" s="2"/>
      <c r="I327" s="78"/>
      <c r="J327" s="3"/>
      <c r="K327" s="114"/>
      <c r="L327" s="3"/>
      <c r="M327" s="114"/>
      <c r="N327" s="3"/>
      <c r="O327" s="114"/>
      <c r="P327" s="3"/>
      <c r="Q327" s="114"/>
      <c r="R327" s="3"/>
      <c r="S327" s="114"/>
      <c r="T327" s="3"/>
      <c r="U327" s="114"/>
      <c r="V327" s="10">
        <f t="shared" si="6"/>
        <v>0</v>
      </c>
      <c r="W327" s="162"/>
      <c r="X327" s="70"/>
      <c r="Y327" s="76"/>
      <c r="Z327" s="70"/>
      <c r="AC327" s="104"/>
      <c r="AD327" s="2"/>
      <c r="AE327" s="2"/>
      <c r="AF327" s="144"/>
      <c r="AG327" s="96"/>
      <c r="AH327" s="116"/>
      <c r="AI327" s="143">
        <f>IF(OR(Anordnungstabelle[[#This Row],[Raten-
Zahlung]]="Ja",Anordnungstabelle[[#This Row],[Raten-
Zahlung]]="Rücknahme"),Anordnungstabelle[[#This Row],[Gesamtbetrag]]-Anordnungstabelle[[#This Row],[noch offener
Ratenbetrag]],0)</f>
        <v>0</v>
      </c>
      <c r="AJ327" s="121"/>
      <c r="AK327" s="119">
        <f>IF(Anordnungstabelle[[#This Row],[noch offener
Restbetrag
(wenn keine Ratenzahlung vereinbart)]]&gt;0,Anordnungstabelle[[#This Row],[Gesamtbetrag]]-Anordnungstabelle[[#This Row],[noch offener
Restbetrag
(wenn keine Ratenzahlung vereinbart)]],0)</f>
        <v>0</v>
      </c>
      <c r="AL327" s="68"/>
      <c r="AM327" s="65"/>
      <c r="AN327" s="8"/>
      <c r="AO327" s="5"/>
      <c r="AP327" s="12"/>
      <c r="AQ327" s="7"/>
      <c r="AR327" s="7"/>
      <c r="AS327" s="5"/>
      <c r="AT327" s="129"/>
      <c r="AU327" s="57"/>
      <c r="AV327" s="4"/>
    </row>
    <row r="328" spans="1:48" s="72" customFormat="1" x14ac:dyDescent="0.25">
      <c r="A328" s="14">
        <v>325</v>
      </c>
      <c r="F328" s="131"/>
      <c r="G328" s="2"/>
      <c r="H328" s="2"/>
      <c r="I328" s="78"/>
      <c r="J328" s="3"/>
      <c r="K328" s="114"/>
      <c r="L328" s="3"/>
      <c r="M328" s="114"/>
      <c r="N328" s="3"/>
      <c r="O328" s="114"/>
      <c r="P328" s="3"/>
      <c r="Q328" s="114"/>
      <c r="R328" s="3"/>
      <c r="S328" s="114"/>
      <c r="T328" s="3"/>
      <c r="U328" s="114"/>
      <c r="V328" s="10">
        <f t="shared" si="6"/>
        <v>0</v>
      </c>
      <c r="W328" s="162"/>
      <c r="X328" s="70"/>
      <c r="Y328" s="76"/>
      <c r="Z328" s="70"/>
      <c r="AC328" s="104"/>
      <c r="AD328" s="2"/>
      <c r="AE328" s="2"/>
      <c r="AF328" s="144"/>
      <c r="AG328" s="96"/>
      <c r="AH328" s="116"/>
      <c r="AI328" s="143">
        <f>IF(OR(Anordnungstabelle[[#This Row],[Raten-
Zahlung]]="Ja",Anordnungstabelle[[#This Row],[Raten-
Zahlung]]="Rücknahme"),Anordnungstabelle[[#This Row],[Gesamtbetrag]]-Anordnungstabelle[[#This Row],[noch offener
Ratenbetrag]],0)</f>
        <v>0</v>
      </c>
      <c r="AJ328" s="121"/>
      <c r="AK328" s="119">
        <f>IF(Anordnungstabelle[[#This Row],[noch offener
Restbetrag
(wenn keine Ratenzahlung vereinbart)]]&gt;0,Anordnungstabelle[[#This Row],[Gesamtbetrag]]-Anordnungstabelle[[#This Row],[noch offener
Restbetrag
(wenn keine Ratenzahlung vereinbart)]],0)</f>
        <v>0</v>
      </c>
      <c r="AL328" s="68"/>
      <c r="AM328" s="65"/>
      <c r="AN328" s="8"/>
      <c r="AO328" s="5"/>
      <c r="AP328" s="12"/>
      <c r="AQ328" s="7"/>
      <c r="AR328" s="7"/>
      <c r="AS328" s="5"/>
      <c r="AT328" s="129"/>
      <c r="AU328" s="57"/>
      <c r="AV328" s="4"/>
    </row>
    <row r="329" spans="1:48" s="72" customFormat="1" x14ac:dyDescent="0.25">
      <c r="A329" s="14">
        <v>326</v>
      </c>
      <c r="F329" s="131"/>
      <c r="G329" s="2"/>
      <c r="H329" s="2"/>
      <c r="I329" s="78"/>
      <c r="J329" s="3"/>
      <c r="K329" s="114"/>
      <c r="L329" s="3"/>
      <c r="M329" s="114"/>
      <c r="N329" s="3"/>
      <c r="O329" s="114"/>
      <c r="P329" s="3"/>
      <c r="Q329" s="114"/>
      <c r="R329" s="3"/>
      <c r="S329" s="114"/>
      <c r="T329" s="3"/>
      <c r="U329" s="114"/>
      <c r="V329" s="10">
        <f t="shared" si="6"/>
        <v>0</v>
      </c>
      <c r="W329" s="162"/>
      <c r="X329" s="70"/>
      <c r="Y329" s="76"/>
      <c r="Z329" s="70"/>
      <c r="AC329" s="104"/>
      <c r="AD329" s="2"/>
      <c r="AE329" s="2"/>
      <c r="AF329" s="144"/>
      <c r="AG329" s="96"/>
      <c r="AH329" s="116"/>
      <c r="AI329" s="143">
        <f>IF(OR(Anordnungstabelle[[#This Row],[Raten-
Zahlung]]="Ja",Anordnungstabelle[[#This Row],[Raten-
Zahlung]]="Rücknahme"),Anordnungstabelle[[#This Row],[Gesamtbetrag]]-Anordnungstabelle[[#This Row],[noch offener
Ratenbetrag]],0)</f>
        <v>0</v>
      </c>
      <c r="AJ329" s="121"/>
      <c r="AK329" s="119">
        <f>IF(Anordnungstabelle[[#This Row],[noch offener
Restbetrag
(wenn keine Ratenzahlung vereinbart)]]&gt;0,Anordnungstabelle[[#This Row],[Gesamtbetrag]]-Anordnungstabelle[[#This Row],[noch offener
Restbetrag
(wenn keine Ratenzahlung vereinbart)]],0)</f>
        <v>0</v>
      </c>
      <c r="AL329" s="68"/>
      <c r="AM329" s="65"/>
      <c r="AN329" s="8"/>
      <c r="AO329" s="5"/>
      <c r="AP329" s="12"/>
      <c r="AQ329" s="7"/>
      <c r="AR329" s="7"/>
      <c r="AS329" s="5"/>
      <c r="AT329" s="129"/>
      <c r="AU329" s="57"/>
      <c r="AV329" s="4"/>
    </row>
    <row r="330" spans="1:48" s="72" customFormat="1" x14ac:dyDescent="0.25">
      <c r="A330" s="14">
        <v>327</v>
      </c>
      <c r="F330" s="131"/>
      <c r="G330" s="2"/>
      <c r="H330" s="2"/>
      <c r="I330" s="78"/>
      <c r="J330" s="3"/>
      <c r="K330" s="114"/>
      <c r="L330" s="3"/>
      <c r="M330" s="114"/>
      <c r="N330" s="3"/>
      <c r="O330" s="114"/>
      <c r="P330" s="3"/>
      <c r="Q330" s="114"/>
      <c r="R330" s="3"/>
      <c r="S330" s="114"/>
      <c r="T330" s="3"/>
      <c r="U330" s="114"/>
      <c r="V330" s="10">
        <f t="shared" si="6"/>
        <v>0</v>
      </c>
      <c r="W330" s="162"/>
      <c r="X330" s="70"/>
      <c r="Y330" s="76"/>
      <c r="Z330" s="70"/>
      <c r="AC330" s="104"/>
      <c r="AD330" s="2"/>
      <c r="AE330" s="2"/>
      <c r="AF330" s="144"/>
      <c r="AG330" s="96"/>
      <c r="AH330" s="116"/>
      <c r="AI330" s="143">
        <f>IF(OR(Anordnungstabelle[[#This Row],[Raten-
Zahlung]]="Ja",Anordnungstabelle[[#This Row],[Raten-
Zahlung]]="Rücknahme"),Anordnungstabelle[[#This Row],[Gesamtbetrag]]-Anordnungstabelle[[#This Row],[noch offener
Ratenbetrag]],0)</f>
        <v>0</v>
      </c>
      <c r="AJ330" s="121"/>
      <c r="AK330" s="119">
        <f>IF(Anordnungstabelle[[#This Row],[noch offener
Restbetrag
(wenn keine Ratenzahlung vereinbart)]]&gt;0,Anordnungstabelle[[#This Row],[Gesamtbetrag]]-Anordnungstabelle[[#This Row],[noch offener
Restbetrag
(wenn keine Ratenzahlung vereinbart)]],0)</f>
        <v>0</v>
      </c>
      <c r="AL330" s="68"/>
      <c r="AM330" s="65"/>
      <c r="AN330" s="8"/>
      <c r="AO330" s="5"/>
      <c r="AP330" s="12"/>
      <c r="AQ330" s="7"/>
      <c r="AR330" s="7"/>
      <c r="AS330" s="5"/>
      <c r="AT330" s="129"/>
      <c r="AU330" s="57"/>
      <c r="AV330" s="4"/>
    </row>
    <row r="331" spans="1:48" s="72" customFormat="1" x14ac:dyDescent="0.25">
      <c r="A331" s="14">
        <v>328</v>
      </c>
      <c r="F331" s="131"/>
      <c r="G331" s="2"/>
      <c r="H331" s="2"/>
      <c r="I331" s="78"/>
      <c r="J331" s="3"/>
      <c r="K331" s="114"/>
      <c r="L331" s="3"/>
      <c r="M331" s="114"/>
      <c r="N331" s="3"/>
      <c r="O331" s="114"/>
      <c r="P331" s="3"/>
      <c r="Q331" s="114"/>
      <c r="R331" s="3"/>
      <c r="S331" s="114"/>
      <c r="T331" s="3"/>
      <c r="U331" s="114"/>
      <c r="V331" s="10">
        <f t="shared" si="6"/>
        <v>0</v>
      </c>
      <c r="W331" s="162"/>
      <c r="X331" s="70"/>
      <c r="Y331" s="76"/>
      <c r="Z331" s="70"/>
      <c r="AC331" s="104"/>
      <c r="AD331" s="2"/>
      <c r="AE331" s="2"/>
      <c r="AF331" s="144"/>
      <c r="AG331" s="96"/>
      <c r="AH331" s="116"/>
      <c r="AI331" s="143">
        <f>IF(OR(Anordnungstabelle[[#This Row],[Raten-
Zahlung]]="Ja",Anordnungstabelle[[#This Row],[Raten-
Zahlung]]="Rücknahme"),Anordnungstabelle[[#This Row],[Gesamtbetrag]]-Anordnungstabelle[[#This Row],[noch offener
Ratenbetrag]],0)</f>
        <v>0</v>
      </c>
      <c r="AJ331" s="121"/>
      <c r="AK331" s="119">
        <f>IF(Anordnungstabelle[[#This Row],[noch offener
Restbetrag
(wenn keine Ratenzahlung vereinbart)]]&gt;0,Anordnungstabelle[[#This Row],[Gesamtbetrag]]-Anordnungstabelle[[#This Row],[noch offener
Restbetrag
(wenn keine Ratenzahlung vereinbart)]],0)</f>
        <v>0</v>
      </c>
      <c r="AL331" s="68"/>
      <c r="AM331" s="65"/>
      <c r="AN331" s="8"/>
      <c r="AO331" s="5"/>
      <c r="AP331" s="12"/>
      <c r="AQ331" s="7"/>
      <c r="AR331" s="7"/>
      <c r="AS331" s="5"/>
      <c r="AT331" s="129"/>
      <c r="AU331" s="57"/>
      <c r="AV331" s="4"/>
    </row>
    <row r="332" spans="1:48" s="72" customFormat="1" x14ac:dyDescent="0.25">
      <c r="A332" s="14">
        <v>329</v>
      </c>
      <c r="F332" s="131"/>
      <c r="G332" s="2"/>
      <c r="H332" s="2"/>
      <c r="I332" s="78"/>
      <c r="J332" s="3"/>
      <c r="K332" s="114"/>
      <c r="L332" s="3"/>
      <c r="M332" s="114"/>
      <c r="N332" s="3"/>
      <c r="O332" s="114"/>
      <c r="P332" s="3"/>
      <c r="Q332" s="114"/>
      <c r="R332" s="3"/>
      <c r="S332" s="114"/>
      <c r="T332" s="3"/>
      <c r="U332" s="114"/>
      <c r="V332" s="10">
        <f t="shared" si="6"/>
        <v>0</v>
      </c>
      <c r="W332" s="162"/>
      <c r="X332" s="70"/>
      <c r="Y332" s="76"/>
      <c r="Z332" s="70"/>
      <c r="AC332" s="104"/>
      <c r="AD332" s="2"/>
      <c r="AE332" s="2"/>
      <c r="AF332" s="144"/>
      <c r="AG332" s="96"/>
      <c r="AH332" s="116"/>
      <c r="AI332" s="143">
        <f>IF(OR(Anordnungstabelle[[#This Row],[Raten-
Zahlung]]="Ja",Anordnungstabelle[[#This Row],[Raten-
Zahlung]]="Rücknahme"),Anordnungstabelle[[#This Row],[Gesamtbetrag]]-Anordnungstabelle[[#This Row],[noch offener
Ratenbetrag]],0)</f>
        <v>0</v>
      </c>
      <c r="AJ332" s="121"/>
      <c r="AK332" s="119">
        <f>IF(Anordnungstabelle[[#This Row],[noch offener
Restbetrag
(wenn keine Ratenzahlung vereinbart)]]&gt;0,Anordnungstabelle[[#This Row],[Gesamtbetrag]]-Anordnungstabelle[[#This Row],[noch offener
Restbetrag
(wenn keine Ratenzahlung vereinbart)]],0)</f>
        <v>0</v>
      </c>
      <c r="AL332" s="68"/>
      <c r="AM332" s="65"/>
      <c r="AN332" s="8"/>
      <c r="AO332" s="5"/>
      <c r="AP332" s="12"/>
      <c r="AQ332" s="7"/>
      <c r="AR332" s="7"/>
      <c r="AS332" s="5"/>
      <c r="AT332" s="129"/>
      <c r="AU332" s="57"/>
      <c r="AV332" s="4"/>
    </row>
    <row r="333" spans="1:48" s="72" customFormat="1" x14ac:dyDescent="0.25">
      <c r="A333" s="14">
        <v>330</v>
      </c>
      <c r="F333" s="131"/>
      <c r="G333" s="2"/>
      <c r="H333" s="2"/>
      <c r="I333" s="78"/>
      <c r="J333" s="3"/>
      <c r="K333" s="114"/>
      <c r="L333" s="3"/>
      <c r="M333" s="114"/>
      <c r="N333" s="3"/>
      <c r="O333" s="114"/>
      <c r="P333" s="3"/>
      <c r="Q333" s="114"/>
      <c r="R333" s="3"/>
      <c r="S333" s="114"/>
      <c r="T333" s="3"/>
      <c r="U333" s="114"/>
      <c r="V333" s="10">
        <f t="shared" si="6"/>
        <v>0</v>
      </c>
      <c r="W333" s="162"/>
      <c r="X333" s="70"/>
      <c r="Y333" s="76"/>
      <c r="Z333" s="70"/>
      <c r="AC333" s="104"/>
      <c r="AD333" s="2"/>
      <c r="AE333" s="2"/>
      <c r="AF333" s="144"/>
      <c r="AG333" s="96"/>
      <c r="AH333" s="116"/>
      <c r="AI333" s="143">
        <f>IF(OR(Anordnungstabelle[[#This Row],[Raten-
Zahlung]]="Ja",Anordnungstabelle[[#This Row],[Raten-
Zahlung]]="Rücknahme"),Anordnungstabelle[[#This Row],[Gesamtbetrag]]-Anordnungstabelle[[#This Row],[noch offener
Ratenbetrag]],0)</f>
        <v>0</v>
      </c>
      <c r="AJ333" s="121"/>
      <c r="AK333" s="119">
        <f>IF(Anordnungstabelle[[#This Row],[noch offener
Restbetrag
(wenn keine Ratenzahlung vereinbart)]]&gt;0,Anordnungstabelle[[#This Row],[Gesamtbetrag]]-Anordnungstabelle[[#This Row],[noch offener
Restbetrag
(wenn keine Ratenzahlung vereinbart)]],0)</f>
        <v>0</v>
      </c>
      <c r="AL333" s="68"/>
      <c r="AM333" s="65"/>
      <c r="AN333" s="8"/>
      <c r="AO333" s="5"/>
      <c r="AP333" s="12"/>
      <c r="AQ333" s="7"/>
      <c r="AR333" s="7"/>
      <c r="AS333" s="5"/>
      <c r="AT333" s="129"/>
      <c r="AU333" s="57"/>
      <c r="AV333" s="4"/>
    </row>
    <row r="334" spans="1:48" s="72" customFormat="1" x14ac:dyDescent="0.25">
      <c r="A334" s="14">
        <v>331</v>
      </c>
      <c r="F334" s="131"/>
      <c r="G334" s="2"/>
      <c r="H334" s="2"/>
      <c r="I334" s="78"/>
      <c r="J334" s="3"/>
      <c r="K334" s="114"/>
      <c r="L334" s="3"/>
      <c r="M334" s="114"/>
      <c r="N334" s="3"/>
      <c r="O334" s="114"/>
      <c r="P334" s="3"/>
      <c r="Q334" s="114"/>
      <c r="R334" s="3"/>
      <c r="S334" s="114"/>
      <c r="T334" s="3"/>
      <c r="U334" s="114"/>
      <c r="V334" s="10">
        <f t="shared" si="6"/>
        <v>0</v>
      </c>
      <c r="W334" s="162"/>
      <c r="X334" s="70"/>
      <c r="Y334" s="76"/>
      <c r="Z334" s="70"/>
      <c r="AC334" s="104"/>
      <c r="AD334" s="2"/>
      <c r="AE334" s="2"/>
      <c r="AF334" s="144"/>
      <c r="AG334" s="96"/>
      <c r="AH334" s="116"/>
      <c r="AI334" s="143">
        <f>IF(OR(Anordnungstabelle[[#This Row],[Raten-
Zahlung]]="Ja",Anordnungstabelle[[#This Row],[Raten-
Zahlung]]="Rücknahme"),Anordnungstabelle[[#This Row],[Gesamtbetrag]]-Anordnungstabelle[[#This Row],[noch offener
Ratenbetrag]],0)</f>
        <v>0</v>
      </c>
      <c r="AJ334" s="121"/>
      <c r="AK334" s="119">
        <f>IF(Anordnungstabelle[[#This Row],[noch offener
Restbetrag
(wenn keine Ratenzahlung vereinbart)]]&gt;0,Anordnungstabelle[[#This Row],[Gesamtbetrag]]-Anordnungstabelle[[#This Row],[noch offener
Restbetrag
(wenn keine Ratenzahlung vereinbart)]],0)</f>
        <v>0</v>
      </c>
      <c r="AL334" s="68"/>
      <c r="AM334" s="65"/>
      <c r="AN334" s="8"/>
      <c r="AO334" s="5"/>
      <c r="AP334" s="12"/>
      <c r="AQ334" s="7"/>
      <c r="AR334" s="7"/>
      <c r="AS334" s="5"/>
      <c r="AT334" s="129"/>
      <c r="AU334" s="57"/>
      <c r="AV334" s="4"/>
    </row>
    <row r="335" spans="1:48" s="72" customFormat="1" x14ac:dyDescent="0.25">
      <c r="A335" s="14">
        <v>332</v>
      </c>
      <c r="F335" s="131"/>
      <c r="G335" s="2"/>
      <c r="H335" s="2"/>
      <c r="I335" s="78"/>
      <c r="J335" s="3"/>
      <c r="K335" s="114"/>
      <c r="L335" s="3"/>
      <c r="M335" s="114"/>
      <c r="N335" s="3"/>
      <c r="O335" s="114"/>
      <c r="P335" s="3"/>
      <c r="Q335" s="114"/>
      <c r="R335" s="3"/>
      <c r="S335" s="114"/>
      <c r="T335" s="3"/>
      <c r="U335" s="114"/>
      <c r="V335" s="10">
        <f t="shared" si="6"/>
        <v>0</v>
      </c>
      <c r="W335" s="162"/>
      <c r="X335" s="70"/>
      <c r="Y335" s="76"/>
      <c r="Z335" s="70"/>
      <c r="AC335" s="104"/>
      <c r="AD335" s="2"/>
      <c r="AE335" s="2"/>
      <c r="AF335" s="144"/>
      <c r="AG335" s="96"/>
      <c r="AH335" s="116"/>
      <c r="AI335" s="143">
        <f>IF(OR(Anordnungstabelle[[#This Row],[Raten-
Zahlung]]="Ja",Anordnungstabelle[[#This Row],[Raten-
Zahlung]]="Rücknahme"),Anordnungstabelle[[#This Row],[Gesamtbetrag]]-Anordnungstabelle[[#This Row],[noch offener
Ratenbetrag]],0)</f>
        <v>0</v>
      </c>
      <c r="AJ335" s="121"/>
      <c r="AK335" s="119">
        <f>IF(Anordnungstabelle[[#This Row],[noch offener
Restbetrag
(wenn keine Ratenzahlung vereinbart)]]&gt;0,Anordnungstabelle[[#This Row],[Gesamtbetrag]]-Anordnungstabelle[[#This Row],[noch offener
Restbetrag
(wenn keine Ratenzahlung vereinbart)]],0)</f>
        <v>0</v>
      </c>
      <c r="AL335" s="68"/>
      <c r="AM335" s="65"/>
      <c r="AN335" s="8"/>
      <c r="AO335" s="5"/>
      <c r="AP335" s="12"/>
      <c r="AQ335" s="7"/>
      <c r="AR335" s="7"/>
      <c r="AS335" s="5"/>
      <c r="AT335" s="129"/>
      <c r="AU335" s="57"/>
      <c r="AV335" s="4"/>
    </row>
    <row r="336" spans="1:48" s="72" customFormat="1" x14ac:dyDescent="0.25">
      <c r="A336" s="14">
        <v>333</v>
      </c>
      <c r="F336" s="131"/>
      <c r="G336" s="2"/>
      <c r="H336" s="2"/>
      <c r="I336" s="78"/>
      <c r="J336" s="3"/>
      <c r="K336" s="114"/>
      <c r="L336" s="3"/>
      <c r="M336" s="114"/>
      <c r="N336" s="3"/>
      <c r="O336" s="114"/>
      <c r="P336" s="3"/>
      <c r="Q336" s="114"/>
      <c r="R336" s="3"/>
      <c r="S336" s="114"/>
      <c r="T336" s="3"/>
      <c r="U336" s="114"/>
      <c r="V336" s="10">
        <f t="shared" si="6"/>
        <v>0</v>
      </c>
      <c r="W336" s="162"/>
      <c r="X336" s="70"/>
      <c r="Y336" s="76"/>
      <c r="Z336" s="70"/>
      <c r="AC336" s="104"/>
      <c r="AD336" s="2"/>
      <c r="AE336" s="2"/>
      <c r="AF336" s="144"/>
      <c r="AG336" s="96"/>
      <c r="AH336" s="116"/>
      <c r="AI336" s="143">
        <f>IF(OR(Anordnungstabelle[[#This Row],[Raten-
Zahlung]]="Ja",Anordnungstabelle[[#This Row],[Raten-
Zahlung]]="Rücknahme"),Anordnungstabelle[[#This Row],[Gesamtbetrag]]-Anordnungstabelle[[#This Row],[noch offener
Ratenbetrag]],0)</f>
        <v>0</v>
      </c>
      <c r="AJ336" s="121"/>
      <c r="AK336" s="119">
        <f>IF(Anordnungstabelle[[#This Row],[noch offener
Restbetrag
(wenn keine Ratenzahlung vereinbart)]]&gt;0,Anordnungstabelle[[#This Row],[Gesamtbetrag]]-Anordnungstabelle[[#This Row],[noch offener
Restbetrag
(wenn keine Ratenzahlung vereinbart)]],0)</f>
        <v>0</v>
      </c>
      <c r="AL336" s="68"/>
      <c r="AM336" s="65"/>
      <c r="AN336" s="8"/>
      <c r="AO336" s="5"/>
      <c r="AP336" s="12"/>
      <c r="AQ336" s="7"/>
      <c r="AR336" s="7"/>
      <c r="AS336" s="5"/>
      <c r="AT336" s="129"/>
      <c r="AU336" s="57"/>
      <c r="AV336" s="4"/>
    </row>
    <row r="337" spans="1:48" s="72" customFormat="1" x14ac:dyDescent="0.25">
      <c r="A337" s="14">
        <v>334</v>
      </c>
      <c r="F337" s="131"/>
      <c r="G337" s="2"/>
      <c r="H337" s="2"/>
      <c r="I337" s="78"/>
      <c r="J337" s="3"/>
      <c r="K337" s="114"/>
      <c r="L337" s="3"/>
      <c r="M337" s="114"/>
      <c r="N337" s="3"/>
      <c r="O337" s="114"/>
      <c r="P337" s="3"/>
      <c r="Q337" s="114"/>
      <c r="R337" s="3"/>
      <c r="S337" s="114"/>
      <c r="T337" s="3"/>
      <c r="U337" s="114"/>
      <c r="V337" s="10">
        <f t="shared" si="6"/>
        <v>0</v>
      </c>
      <c r="W337" s="162"/>
      <c r="X337" s="70"/>
      <c r="Y337" s="76"/>
      <c r="Z337" s="70"/>
      <c r="AC337" s="104"/>
      <c r="AD337" s="2"/>
      <c r="AE337" s="2"/>
      <c r="AF337" s="144"/>
      <c r="AG337" s="96"/>
      <c r="AH337" s="116"/>
      <c r="AI337" s="143">
        <f>IF(OR(Anordnungstabelle[[#This Row],[Raten-
Zahlung]]="Ja",Anordnungstabelle[[#This Row],[Raten-
Zahlung]]="Rücknahme"),Anordnungstabelle[[#This Row],[Gesamtbetrag]]-Anordnungstabelle[[#This Row],[noch offener
Ratenbetrag]],0)</f>
        <v>0</v>
      </c>
      <c r="AJ337" s="121"/>
      <c r="AK337" s="119">
        <f>IF(Anordnungstabelle[[#This Row],[noch offener
Restbetrag
(wenn keine Ratenzahlung vereinbart)]]&gt;0,Anordnungstabelle[[#This Row],[Gesamtbetrag]]-Anordnungstabelle[[#This Row],[noch offener
Restbetrag
(wenn keine Ratenzahlung vereinbart)]],0)</f>
        <v>0</v>
      </c>
      <c r="AL337" s="68"/>
      <c r="AM337" s="65"/>
      <c r="AN337" s="8"/>
      <c r="AO337" s="5"/>
      <c r="AP337" s="12"/>
      <c r="AQ337" s="7"/>
      <c r="AR337" s="7"/>
      <c r="AS337" s="5"/>
      <c r="AT337" s="129"/>
      <c r="AU337" s="57"/>
      <c r="AV337" s="4"/>
    </row>
    <row r="338" spans="1:48" s="72" customFormat="1" x14ac:dyDescent="0.25">
      <c r="A338" s="14">
        <v>335</v>
      </c>
      <c r="F338" s="131"/>
      <c r="G338" s="2"/>
      <c r="H338" s="2"/>
      <c r="I338" s="78"/>
      <c r="J338" s="3"/>
      <c r="K338" s="114"/>
      <c r="L338" s="3"/>
      <c r="M338" s="114"/>
      <c r="N338" s="3"/>
      <c r="O338" s="114"/>
      <c r="P338" s="3"/>
      <c r="Q338" s="114"/>
      <c r="R338" s="3"/>
      <c r="S338" s="114"/>
      <c r="T338" s="3"/>
      <c r="U338" s="114"/>
      <c r="V338" s="10">
        <f t="shared" si="6"/>
        <v>0</v>
      </c>
      <c r="W338" s="162"/>
      <c r="X338" s="70"/>
      <c r="Y338" s="76"/>
      <c r="Z338" s="70"/>
      <c r="AC338" s="104"/>
      <c r="AD338" s="2"/>
      <c r="AE338" s="2"/>
      <c r="AF338" s="144"/>
      <c r="AG338" s="96"/>
      <c r="AH338" s="116"/>
      <c r="AI338" s="143">
        <f>IF(OR(Anordnungstabelle[[#This Row],[Raten-
Zahlung]]="Ja",Anordnungstabelle[[#This Row],[Raten-
Zahlung]]="Rücknahme"),Anordnungstabelle[[#This Row],[Gesamtbetrag]]-Anordnungstabelle[[#This Row],[noch offener
Ratenbetrag]],0)</f>
        <v>0</v>
      </c>
      <c r="AJ338" s="121"/>
      <c r="AK338" s="119">
        <f>IF(Anordnungstabelle[[#This Row],[noch offener
Restbetrag
(wenn keine Ratenzahlung vereinbart)]]&gt;0,Anordnungstabelle[[#This Row],[Gesamtbetrag]]-Anordnungstabelle[[#This Row],[noch offener
Restbetrag
(wenn keine Ratenzahlung vereinbart)]],0)</f>
        <v>0</v>
      </c>
      <c r="AL338" s="68"/>
      <c r="AM338" s="65"/>
      <c r="AN338" s="8"/>
      <c r="AO338" s="5"/>
      <c r="AP338" s="12"/>
      <c r="AQ338" s="7"/>
      <c r="AR338" s="7"/>
      <c r="AS338" s="5"/>
      <c r="AT338" s="129"/>
      <c r="AU338" s="57"/>
      <c r="AV338" s="4"/>
    </row>
    <row r="339" spans="1:48" s="72" customFormat="1" x14ac:dyDescent="0.25">
      <c r="A339" s="14">
        <v>336</v>
      </c>
      <c r="F339" s="131"/>
      <c r="G339" s="2"/>
      <c r="H339" s="2"/>
      <c r="I339" s="78"/>
      <c r="J339" s="3"/>
      <c r="K339" s="114"/>
      <c r="L339" s="3"/>
      <c r="M339" s="114"/>
      <c r="N339" s="3"/>
      <c r="O339" s="114"/>
      <c r="P339" s="3"/>
      <c r="Q339" s="114"/>
      <c r="R339" s="3"/>
      <c r="S339" s="114"/>
      <c r="T339" s="3"/>
      <c r="U339" s="114"/>
      <c r="V339" s="10">
        <f t="shared" si="6"/>
        <v>0</v>
      </c>
      <c r="W339" s="162"/>
      <c r="X339" s="70"/>
      <c r="Y339" s="76"/>
      <c r="Z339" s="70"/>
      <c r="AC339" s="104"/>
      <c r="AD339" s="2"/>
      <c r="AE339" s="2"/>
      <c r="AF339" s="144"/>
      <c r="AG339" s="96"/>
      <c r="AH339" s="116"/>
      <c r="AI339" s="143">
        <f>IF(OR(Anordnungstabelle[[#This Row],[Raten-
Zahlung]]="Ja",Anordnungstabelle[[#This Row],[Raten-
Zahlung]]="Rücknahme"),Anordnungstabelle[[#This Row],[Gesamtbetrag]]-Anordnungstabelle[[#This Row],[noch offener
Ratenbetrag]],0)</f>
        <v>0</v>
      </c>
      <c r="AJ339" s="121"/>
      <c r="AK339" s="119">
        <f>IF(Anordnungstabelle[[#This Row],[noch offener
Restbetrag
(wenn keine Ratenzahlung vereinbart)]]&gt;0,Anordnungstabelle[[#This Row],[Gesamtbetrag]]-Anordnungstabelle[[#This Row],[noch offener
Restbetrag
(wenn keine Ratenzahlung vereinbart)]],0)</f>
        <v>0</v>
      </c>
      <c r="AL339" s="68"/>
      <c r="AM339" s="65"/>
      <c r="AN339" s="8"/>
      <c r="AO339" s="5"/>
      <c r="AP339" s="12"/>
      <c r="AQ339" s="7"/>
      <c r="AR339" s="7"/>
      <c r="AS339" s="5"/>
      <c r="AT339" s="129"/>
      <c r="AU339" s="57"/>
      <c r="AV339" s="4"/>
    </row>
    <row r="340" spans="1:48" s="72" customFormat="1" x14ac:dyDescent="0.25">
      <c r="A340" s="14">
        <v>337</v>
      </c>
      <c r="F340" s="131"/>
      <c r="G340" s="2"/>
      <c r="H340" s="2"/>
      <c r="I340" s="78"/>
      <c r="J340" s="3"/>
      <c r="K340" s="114"/>
      <c r="L340" s="3"/>
      <c r="M340" s="114"/>
      <c r="N340" s="3"/>
      <c r="O340" s="114"/>
      <c r="P340" s="3"/>
      <c r="Q340" s="114"/>
      <c r="R340" s="3"/>
      <c r="S340" s="114"/>
      <c r="T340" s="3"/>
      <c r="U340" s="114"/>
      <c r="V340" s="10">
        <f t="shared" si="6"/>
        <v>0</v>
      </c>
      <c r="W340" s="162"/>
      <c r="X340" s="70"/>
      <c r="Y340" s="76"/>
      <c r="Z340" s="70"/>
      <c r="AC340" s="104"/>
      <c r="AD340" s="2"/>
      <c r="AE340" s="2"/>
      <c r="AF340" s="144"/>
      <c r="AG340" s="96"/>
      <c r="AH340" s="116"/>
      <c r="AI340" s="143">
        <f>IF(OR(Anordnungstabelle[[#This Row],[Raten-
Zahlung]]="Ja",Anordnungstabelle[[#This Row],[Raten-
Zahlung]]="Rücknahme"),Anordnungstabelle[[#This Row],[Gesamtbetrag]]-Anordnungstabelle[[#This Row],[noch offener
Ratenbetrag]],0)</f>
        <v>0</v>
      </c>
      <c r="AJ340" s="121"/>
      <c r="AK340" s="119">
        <f>IF(Anordnungstabelle[[#This Row],[noch offener
Restbetrag
(wenn keine Ratenzahlung vereinbart)]]&gt;0,Anordnungstabelle[[#This Row],[Gesamtbetrag]]-Anordnungstabelle[[#This Row],[noch offener
Restbetrag
(wenn keine Ratenzahlung vereinbart)]],0)</f>
        <v>0</v>
      </c>
      <c r="AL340" s="68"/>
      <c r="AM340" s="65"/>
      <c r="AN340" s="8"/>
      <c r="AO340" s="5"/>
      <c r="AP340" s="12"/>
      <c r="AQ340" s="7"/>
      <c r="AR340" s="7"/>
      <c r="AS340" s="5"/>
      <c r="AT340" s="129"/>
      <c r="AU340" s="57"/>
      <c r="AV340" s="4"/>
    </row>
    <row r="341" spans="1:48" s="72" customFormat="1" x14ac:dyDescent="0.25">
      <c r="A341" s="14">
        <v>338</v>
      </c>
      <c r="F341" s="131"/>
      <c r="G341" s="2"/>
      <c r="H341" s="2"/>
      <c r="I341" s="78"/>
      <c r="J341" s="3"/>
      <c r="K341" s="114"/>
      <c r="L341" s="3"/>
      <c r="M341" s="114"/>
      <c r="N341" s="3"/>
      <c r="O341" s="114"/>
      <c r="P341" s="3"/>
      <c r="Q341" s="114"/>
      <c r="R341" s="3"/>
      <c r="S341" s="114"/>
      <c r="T341" s="3"/>
      <c r="U341" s="114"/>
      <c r="V341" s="10">
        <f t="shared" si="6"/>
        <v>0</v>
      </c>
      <c r="W341" s="162"/>
      <c r="X341" s="70"/>
      <c r="Y341" s="76"/>
      <c r="Z341" s="70"/>
      <c r="AC341" s="104"/>
      <c r="AD341" s="2"/>
      <c r="AE341" s="2"/>
      <c r="AF341" s="144"/>
      <c r="AG341" s="96"/>
      <c r="AH341" s="116"/>
      <c r="AI341" s="143">
        <f>IF(OR(Anordnungstabelle[[#This Row],[Raten-
Zahlung]]="Ja",Anordnungstabelle[[#This Row],[Raten-
Zahlung]]="Rücknahme"),Anordnungstabelle[[#This Row],[Gesamtbetrag]]-Anordnungstabelle[[#This Row],[noch offener
Ratenbetrag]],0)</f>
        <v>0</v>
      </c>
      <c r="AJ341" s="121"/>
      <c r="AK341" s="119">
        <f>IF(Anordnungstabelle[[#This Row],[noch offener
Restbetrag
(wenn keine Ratenzahlung vereinbart)]]&gt;0,Anordnungstabelle[[#This Row],[Gesamtbetrag]]-Anordnungstabelle[[#This Row],[noch offener
Restbetrag
(wenn keine Ratenzahlung vereinbart)]],0)</f>
        <v>0</v>
      </c>
      <c r="AL341" s="68"/>
      <c r="AM341" s="65"/>
      <c r="AN341" s="8"/>
      <c r="AO341" s="5"/>
      <c r="AP341" s="12"/>
      <c r="AQ341" s="7"/>
      <c r="AR341" s="7"/>
      <c r="AS341" s="5"/>
      <c r="AT341" s="129"/>
      <c r="AU341" s="57"/>
      <c r="AV341" s="4"/>
    </row>
    <row r="342" spans="1:48" s="72" customFormat="1" x14ac:dyDescent="0.25">
      <c r="A342" s="14">
        <v>339</v>
      </c>
      <c r="F342" s="131"/>
      <c r="G342" s="2"/>
      <c r="H342" s="2"/>
      <c r="I342" s="78"/>
      <c r="J342" s="3"/>
      <c r="K342" s="114"/>
      <c r="L342" s="3"/>
      <c r="M342" s="114"/>
      <c r="N342" s="3"/>
      <c r="O342" s="114"/>
      <c r="P342" s="3"/>
      <c r="Q342" s="114"/>
      <c r="R342" s="3"/>
      <c r="S342" s="114"/>
      <c r="T342" s="3"/>
      <c r="U342" s="114"/>
      <c r="V342" s="10">
        <f t="shared" si="6"/>
        <v>0</v>
      </c>
      <c r="W342" s="162"/>
      <c r="X342" s="70"/>
      <c r="Y342" s="76"/>
      <c r="Z342" s="70"/>
      <c r="AC342" s="104"/>
      <c r="AD342" s="2"/>
      <c r="AE342" s="2"/>
      <c r="AF342" s="144"/>
      <c r="AG342" s="96"/>
      <c r="AH342" s="116"/>
      <c r="AI342" s="143">
        <f>IF(OR(Anordnungstabelle[[#This Row],[Raten-
Zahlung]]="Ja",Anordnungstabelle[[#This Row],[Raten-
Zahlung]]="Rücknahme"),Anordnungstabelle[[#This Row],[Gesamtbetrag]]-Anordnungstabelle[[#This Row],[noch offener
Ratenbetrag]],0)</f>
        <v>0</v>
      </c>
      <c r="AJ342" s="121"/>
      <c r="AK342" s="119">
        <f>IF(Anordnungstabelle[[#This Row],[noch offener
Restbetrag
(wenn keine Ratenzahlung vereinbart)]]&gt;0,Anordnungstabelle[[#This Row],[Gesamtbetrag]]-Anordnungstabelle[[#This Row],[noch offener
Restbetrag
(wenn keine Ratenzahlung vereinbart)]],0)</f>
        <v>0</v>
      </c>
      <c r="AL342" s="68"/>
      <c r="AM342" s="65"/>
      <c r="AN342" s="8"/>
      <c r="AO342" s="5"/>
      <c r="AP342" s="12"/>
      <c r="AQ342" s="7"/>
      <c r="AR342" s="7"/>
      <c r="AS342" s="5"/>
      <c r="AT342" s="129"/>
      <c r="AU342" s="57"/>
      <c r="AV342" s="4"/>
    </row>
    <row r="343" spans="1:48" s="72" customFormat="1" x14ac:dyDescent="0.25">
      <c r="A343" s="14">
        <v>340</v>
      </c>
      <c r="F343" s="131"/>
      <c r="G343" s="2"/>
      <c r="H343" s="2"/>
      <c r="I343" s="78"/>
      <c r="J343" s="3"/>
      <c r="K343" s="114"/>
      <c r="L343" s="3"/>
      <c r="M343" s="114"/>
      <c r="N343" s="3"/>
      <c r="O343" s="114"/>
      <c r="P343" s="3"/>
      <c r="Q343" s="114"/>
      <c r="R343" s="3"/>
      <c r="S343" s="114"/>
      <c r="T343" s="3"/>
      <c r="U343" s="114"/>
      <c r="V343" s="10">
        <f t="shared" si="6"/>
        <v>0</v>
      </c>
      <c r="W343" s="162"/>
      <c r="X343" s="70"/>
      <c r="Y343" s="76"/>
      <c r="Z343" s="70"/>
      <c r="AC343" s="104"/>
      <c r="AD343" s="2"/>
      <c r="AE343" s="2"/>
      <c r="AF343" s="144"/>
      <c r="AG343" s="96"/>
      <c r="AH343" s="116"/>
      <c r="AI343" s="143">
        <f>IF(OR(Anordnungstabelle[[#This Row],[Raten-
Zahlung]]="Ja",Anordnungstabelle[[#This Row],[Raten-
Zahlung]]="Rücknahme"),Anordnungstabelle[[#This Row],[Gesamtbetrag]]-Anordnungstabelle[[#This Row],[noch offener
Ratenbetrag]],0)</f>
        <v>0</v>
      </c>
      <c r="AJ343" s="121"/>
      <c r="AK343" s="119">
        <f>IF(Anordnungstabelle[[#This Row],[noch offener
Restbetrag
(wenn keine Ratenzahlung vereinbart)]]&gt;0,Anordnungstabelle[[#This Row],[Gesamtbetrag]]-Anordnungstabelle[[#This Row],[noch offener
Restbetrag
(wenn keine Ratenzahlung vereinbart)]],0)</f>
        <v>0</v>
      </c>
      <c r="AL343" s="68"/>
      <c r="AM343" s="65"/>
      <c r="AN343" s="8"/>
      <c r="AO343" s="5"/>
      <c r="AP343" s="12"/>
      <c r="AQ343" s="7"/>
      <c r="AR343" s="7"/>
      <c r="AS343" s="5"/>
      <c r="AT343" s="129"/>
      <c r="AU343" s="57"/>
      <c r="AV343" s="4"/>
    </row>
    <row r="344" spans="1:48" s="72" customFormat="1" x14ac:dyDescent="0.25">
      <c r="A344" s="14">
        <v>341</v>
      </c>
      <c r="F344" s="131"/>
      <c r="G344" s="2"/>
      <c r="H344" s="2"/>
      <c r="I344" s="78"/>
      <c r="J344" s="3"/>
      <c r="K344" s="114"/>
      <c r="L344" s="3"/>
      <c r="M344" s="114"/>
      <c r="N344" s="3"/>
      <c r="O344" s="114"/>
      <c r="P344" s="3"/>
      <c r="Q344" s="114"/>
      <c r="R344" s="3"/>
      <c r="S344" s="114"/>
      <c r="T344" s="3"/>
      <c r="U344" s="114"/>
      <c r="V344" s="10">
        <f t="shared" si="6"/>
        <v>0</v>
      </c>
      <c r="W344" s="162"/>
      <c r="X344" s="70"/>
      <c r="Y344" s="76"/>
      <c r="Z344" s="70"/>
      <c r="AC344" s="104"/>
      <c r="AD344" s="2"/>
      <c r="AE344" s="2"/>
      <c r="AF344" s="144"/>
      <c r="AG344" s="96"/>
      <c r="AH344" s="116"/>
      <c r="AI344" s="143">
        <f>IF(OR(Anordnungstabelle[[#This Row],[Raten-
Zahlung]]="Ja",Anordnungstabelle[[#This Row],[Raten-
Zahlung]]="Rücknahme"),Anordnungstabelle[[#This Row],[Gesamtbetrag]]-Anordnungstabelle[[#This Row],[noch offener
Ratenbetrag]],0)</f>
        <v>0</v>
      </c>
      <c r="AJ344" s="121"/>
      <c r="AK344" s="119">
        <f>IF(Anordnungstabelle[[#This Row],[noch offener
Restbetrag
(wenn keine Ratenzahlung vereinbart)]]&gt;0,Anordnungstabelle[[#This Row],[Gesamtbetrag]]-Anordnungstabelle[[#This Row],[noch offener
Restbetrag
(wenn keine Ratenzahlung vereinbart)]],0)</f>
        <v>0</v>
      </c>
      <c r="AL344" s="68"/>
      <c r="AM344" s="65"/>
      <c r="AN344" s="8"/>
      <c r="AO344" s="5"/>
      <c r="AP344" s="12"/>
      <c r="AQ344" s="7"/>
      <c r="AR344" s="7"/>
      <c r="AS344" s="5"/>
      <c r="AT344" s="129"/>
      <c r="AU344" s="57"/>
      <c r="AV344" s="4"/>
    </row>
    <row r="345" spans="1:48" s="72" customFormat="1" x14ac:dyDescent="0.25">
      <c r="A345" s="14">
        <v>342</v>
      </c>
      <c r="F345" s="131"/>
      <c r="G345" s="2"/>
      <c r="H345" s="2"/>
      <c r="I345" s="78"/>
      <c r="J345" s="3"/>
      <c r="K345" s="114"/>
      <c r="L345" s="3"/>
      <c r="M345" s="114"/>
      <c r="N345" s="3"/>
      <c r="O345" s="114"/>
      <c r="P345" s="3"/>
      <c r="Q345" s="114"/>
      <c r="R345" s="3"/>
      <c r="S345" s="114"/>
      <c r="T345" s="3"/>
      <c r="U345" s="114"/>
      <c r="V345" s="10">
        <f t="shared" si="6"/>
        <v>0</v>
      </c>
      <c r="W345" s="162"/>
      <c r="X345" s="70"/>
      <c r="Y345" s="76"/>
      <c r="Z345" s="70"/>
      <c r="AC345" s="104"/>
      <c r="AD345" s="2"/>
      <c r="AE345" s="2"/>
      <c r="AF345" s="144"/>
      <c r="AG345" s="96"/>
      <c r="AH345" s="116"/>
      <c r="AI345" s="143">
        <f>IF(OR(Anordnungstabelle[[#This Row],[Raten-
Zahlung]]="Ja",Anordnungstabelle[[#This Row],[Raten-
Zahlung]]="Rücknahme"),Anordnungstabelle[[#This Row],[Gesamtbetrag]]-Anordnungstabelle[[#This Row],[noch offener
Ratenbetrag]],0)</f>
        <v>0</v>
      </c>
      <c r="AJ345" s="121"/>
      <c r="AK345" s="119">
        <f>IF(Anordnungstabelle[[#This Row],[noch offener
Restbetrag
(wenn keine Ratenzahlung vereinbart)]]&gt;0,Anordnungstabelle[[#This Row],[Gesamtbetrag]]-Anordnungstabelle[[#This Row],[noch offener
Restbetrag
(wenn keine Ratenzahlung vereinbart)]],0)</f>
        <v>0</v>
      </c>
      <c r="AL345" s="68"/>
      <c r="AM345" s="65"/>
      <c r="AN345" s="8"/>
      <c r="AO345" s="5"/>
      <c r="AP345" s="12"/>
      <c r="AQ345" s="7"/>
      <c r="AR345" s="7"/>
      <c r="AS345" s="5"/>
      <c r="AT345" s="129"/>
      <c r="AU345" s="57"/>
      <c r="AV345" s="4"/>
    </row>
    <row r="346" spans="1:48" s="72" customFormat="1" x14ac:dyDescent="0.25">
      <c r="A346" s="14">
        <v>343</v>
      </c>
      <c r="F346" s="131"/>
      <c r="G346" s="2"/>
      <c r="H346" s="2"/>
      <c r="I346" s="78"/>
      <c r="J346" s="3"/>
      <c r="K346" s="114"/>
      <c r="L346" s="3"/>
      <c r="M346" s="114"/>
      <c r="N346" s="3"/>
      <c r="O346" s="114"/>
      <c r="P346" s="3"/>
      <c r="Q346" s="114"/>
      <c r="R346" s="3"/>
      <c r="S346" s="114"/>
      <c r="T346" s="3"/>
      <c r="U346" s="114"/>
      <c r="V346" s="10">
        <f t="shared" si="6"/>
        <v>0</v>
      </c>
      <c r="W346" s="162"/>
      <c r="X346" s="70"/>
      <c r="Y346" s="76"/>
      <c r="Z346" s="70"/>
      <c r="AC346" s="104"/>
      <c r="AD346" s="2"/>
      <c r="AE346" s="2"/>
      <c r="AF346" s="144"/>
      <c r="AG346" s="96"/>
      <c r="AH346" s="116"/>
      <c r="AI346" s="143">
        <f>IF(OR(Anordnungstabelle[[#This Row],[Raten-
Zahlung]]="Ja",Anordnungstabelle[[#This Row],[Raten-
Zahlung]]="Rücknahme"),Anordnungstabelle[[#This Row],[Gesamtbetrag]]-Anordnungstabelle[[#This Row],[noch offener
Ratenbetrag]],0)</f>
        <v>0</v>
      </c>
      <c r="AJ346" s="121"/>
      <c r="AK346" s="119">
        <f>IF(Anordnungstabelle[[#This Row],[noch offener
Restbetrag
(wenn keine Ratenzahlung vereinbart)]]&gt;0,Anordnungstabelle[[#This Row],[Gesamtbetrag]]-Anordnungstabelle[[#This Row],[noch offener
Restbetrag
(wenn keine Ratenzahlung vereinbart)]],0)</f>
        <v>0</v>
      </c>
      <c r="AL346" s="68"/>
      <c r="AM346" s="65"/>
      <c r="AN346" s="8"/>
      <c r="AO346" s="5"/>
      <c r="AP346" s="12"/>
      <c r="AQ346" s="7"/>
      <c r="AR346" s="7"/>
      <c r="AS346" s="5"/>
      <c r="AT346" s="129"/>
      <c r="AU346" s="57"/>
      <c r="AV346" s="4"/>
    </row>
    <row r="347" spans="1:48" s="72" customFormat="1" x14ac:dyDescent="0.25">
      <c r="A347" s="14">
        <v>344</v>
      </c>
      <c r="F347" s="131"/>
      <c r="G347" s="2"/>
      <c r="H347" s="2"/>
      <c r="I347" s="78"/>
      <c r="J347" s="3"/>
      <c r="K347" s="114"/>
      <c r="L347" s="3"/>
      <c r="M347" s="114"/>
      <c r="N347" s="3"/>
      <c r="O347" s="114"/>
      <c r="P347" s="3"/>
      <c r="Q347" s="114"/>
      <c r="R347" s="3"/>
      <c r="S347" s="114"/>
      <c r="T347" s="3"/>
      <c r="U347" s="114"/>
      <c r="V347" s="10">
        <f t="shared" si="6"/>
        <v>0</v>
      </c>
      <c r="W347" s="162"/>
      <c r="X347" s="70"/>
      <c r="Y347" s="76"/>
      <c r="Z347" s="70"/>
      <c r="AC347" s="104"/>
      <c r="AD347" s="2"/>
      <c r="AE347" s="2"/>
      <c r="AF347" s="144"/>
      <c r="AG347" s="96"/>
      <c r="AH347" s="116"/>
      <c r="AI347" s="143">
        <f>IF(OR(Anordnungstabelle[[#This Row],[Raten-
Zahlung]]="Ja",Anordnungstabelle[[#This Row],[Raten-
Zahlung]]="Rücknahme"),Anordnungstabelle[[#This Row],[Gesamtbetrag]]-Anordnungstabelle[[#This Row],[noch offener
Ratenbetrag]],0)</f>
        <v>0</v>
      </c>
      <c r="AJ347" s="121"/>
      <c r="AK347" s="119">
        <f>IF(Anordnungstabelle[[#This Row],[noch offener
Restbetrag
(wenn keine Ratenzahlung vereinbart)]]&gt;0,Anordnungstabelle[[#This Row],[Gesamtbetrag]]-Anordnungstabelle[[#This Row],[noch offener
Restbetrag
(wenn keine Ratenzahlung vereinbart)]],0)</f>
        <v>0</v>
      </c>
      <c r="AL347" s="68"/>
      <c r="AM347" s="65"/>
      <c r="AN347" s="8"/>
      <c r="AO347" s="5"/>
      <c r="AP347" s="12"/>
      <c r="AQ347" s="7"/>
      <c r="AR347" s="7"/>
      <c r="AS347" s="5"/>
      <c r="AT347" s="129"/>
      <c r="AU347" s="57"/>
      <c r="AV347" s="4"/>
    </row>
    <row r="348" spans="1:48" s="72" customFormat="1" x14ac:dyDescent="0.25">
      <c r="A348" s="14">
        <v>345</v>
      </c>
      <c r="F348" s="131"/>
      <c r="G348" s="2"/>
      <c r="H348" s="2"/>
      <c r="I348" s="78"/>
      <c r="J348" s="3"/>
      <c r="K348" s="114"/>
      <c r="L348" s="3"/>
      <c r="M348" s="114"/>
      <c r="N348" s="3"/>
      <c r="O348" s="114"/>
      <c r="P348" s="3"/>
      <c r="Q348" s="114"/>
      <c r="R348" s="3"/>
      <c r="S348" s="114"/>
      <c r="T348" s="3"/>
      <c r="U348" s="114"/>
      <c r="V348" s="10">
        <f t="shared" si="6"/>
        <v>0</v>
      </c>
      <c r="W348" s="162"/>
      <c r="X348" s="70"/>
      <c r="Y348" s="76"/>
      <c r="Z348" s="70"/>
      <c r="AC348" s="104"/>
      <c r="AD348" s="2"/>
      <c r="AE348" s="2"/>
      <c r="AF348" s="144"/>
      <c r="AG348" s="96"/>
      <c r="AH348" s="116"/>
      <c r="AI348" s="143">
        <f>IF(OR(Anordnungstabelle[[#This Row],[Raten-
Zahlung]]="Ja",Anordnungstabelle[[#This Row],[Raten-
Zahlung]]="Rücknahme"),Anordnungstabelle[[#This Row],[Gesamtbetrag]]-Anordnungstabelle[[#This Row],[noch offener
Ratenbetrag]],0)</f>
        <v>0</v>
      </c>
      <c r="AJ348" s="121"/>
      <c r="AK348" s="119">
        <f>IF(Anordnungstabelle[[#This Row],[noch offener
Restbetrag
(wenn keine Ratenzahlung vereinbart)]]&gt;0,Anordnungstabelle[[#This Row],[Gesamtbetrag]]-Anordnungstabelle[[#This Row],[noch offener
Restbetrag
(wenn keine Ratenzahlung vereinbart)]],0)</f>
        <v>0</v>
      </c>
      <c r="AL348" s="68"/>
      <c r="AM348" s="65"/>
      <c r="AN348" s="8"/>
      <c r="AO348" s="5"/>
      <c r="AP348" s="12"/>
      <c r="AQ348" s="7"/>
      <c r="AR348" s="7"/>
      <c r="AS348" s="5"/>
      <c r="AT348" s="129"/>
      <c r="AU348" s="57"/>
      <c r="AV348" s="4"/>
    </row>
    <row r="349" spans="1:48" s="72" customFormat="1" x14ac:dyDescent="0.25">
      <c r="A349" s="14">
        <v>346</v>
      </c>
      <c r="F349" s="131"/>
      <c r="G349" s="2"/>
      <c r="H349" s="2"/>
      <c r="I349" s="78"/>
      <c r="J349" s="3"/>
      <c r="K349" s="114"/>
      <c r="L349" s="3"/>
      <c r="M349" s="114"/>
      <c r="N349" s="3"/>
      <c r="O349" s="114"/>
      <c r="P349" s="3"/>
      <c r="Q349" s="114"/>
      <c r="R349" s="3"/>
      <c r="S349" s="114"/>
      <c r="T349" s="3"/>
      <c r="U349" s="114"/>
      <c r="V349" s="10">
        <f t="shared" si="6"/>
        <v>0</v>
      </c>
      <c r="W349" s="162"/>
      <c r="X349" s="70"/>
      <c r="Y349" s="76"/>
      <c r="Z349" s="70"/>
      <c r="AC349" s="104"/>
      <c r="AD349" s="2"/>
      <c r="AE349" s="2"/>
      <c r="AF349" s="144"/>
      <c r="AG349" s="96"/>
      <c r="AH349" s="116"/>
      <c r="AI349" s="143">
        <f>IF(OR(Anordnungstabelle[[#This Row],[Raten-
Zahlung]]="Ja",Anordnungstabelle[[#This Row],[Raten-
Zahlung]]="Rücknahme"),Anordnungstabelle[[#This Row],[Gesamtbetrag]]-Anordnungstabelle[[#This Row],[noch offener
Ratenbetrag]],0)</f>
        <v>0</v>
      </c>
      <c r="AJ349" s="121"/>
      <c r="AK349" s="119">
        <f>IF(Anordnungstabelle[[#This Row],[noch offener
Restbetrag
(wenn keine Ratenzahlung vereinbart)]]&gt;0,Anordnungstabelle[[#This Row],[Gesamtbetrag]]-Anordnungstabelle[[#This Row],[noch offener
Restbetrag
(wenn keine Ratenzahlung vereinbart)]],0)</f>
        <v>0</v>
      </c>
      <c r="AL349" s="68"/>
      <c r="AM349" s="65"/>
      <c r="AN349" s="8"/>
      <c r="AO349" s="5"/>
      <c r="AP349" s="12"/>
      <c r="AQ349" s="7"/>
      <c r="AR349" s="7"/>
      <c r="AS349" s="5"/>
      <c r="AT349" s="129"/>
      <c r="AU349" s="57"/>
      <c r="AV349" s="4"/>
    </row>
    <row r="350" spans="1:48" s="72" customFormat="1" x14ac:dyDescent="0.25">
      <c r="A350" s="14">
        <v>347</v>
      </c>
      <c r="F350" s="131"/>
      <c r="G350" s="2"/>
      <c r="H350" s="2"/>
      <c r="I350" s="78"/>
      <c r="J350" s="3"/>
      <c r="K350" s="114"/>
      <c r="L350" s="3"/>
      <c r="M350" s="114"/>
      <c r="N350" s="3"/>
      <c r="O350" s="114"/>
      <c r="P350" s="3"/>
      <c r="Q350" s="114"/>
      <c r="R350" s="3"/>
      <c r="S350" s="114"/>
      <c r="T350" s="3"/>
      <c r="U350" s="114"/>
      <c r="V350" s="10">
        <f t="shared" si="6"/>
        <v>0</v>
      </c>
      <c r="W350" s="162"/>
      <c r="X350" s="70"/>
      <c r="Y350" s="76"/>
      <c r="Z350" s="70"/>
      <c r="AC350" s="104"/>
      <c r="AD350" s="2"/>
      <c r="AE350" s="2"/>
      <c r="AF350" s="144"/>
      <c r="AG350" s="96"/>
      <c r="AH350" s="116"/>
      <c r="AI350" s="143">
        <f>IF(OR(Anordnungstabelle[[#This Row],[Raten-
Zahlung]]="Ja",Anordnungstabelle[[#This Row],[Raten-
Zahlung]]="Rücknahme"),Anordnungstabelle[[#This Row],[Gesamtbetrag]]-Anordnungstabelle[[#This Row],[noch offener
Ratenbetrag]],0)</f>
        <v>0</v>
      </c>
      <c r="AJ350" s="121"/>
      <c r="AK350" s="119">
        <f>IF(Anordnungstabelle[[#This Row],[noch offener
Restbetrag
(wenn keine Ratenzahlung vereinbart)]]&gt;0,Anordnungstabelle[[#This Row],[Gesamtbetrag]]-Anordnungstabelle[[#This Row],[noch offener
Restbetrag
(wenn keine Ratenzahlung vereinbart)]],0)</f>
        <v>0</v>
      </c>
      <c r="AL350" s="68"/>
      <c r="AM350" s="65"/>
      <c r="AN350" s="8"/>
      <c r="AO350" s="5"/>
      <c r="AP350" s="12"/>
      <c r="AQ350" s="7"/>
      <c r="AR350" s="7"/>
      <c r="AS350" s="5"/>
      <c r="AT350" s="129"/>
      <c r="AU350" s="57"/>
      <c r="AV350" s="4"/>
    </row>
    <row r="351" spans="1:48" s="72" customFormat="1" x14ac:dyDescent="0.25">
      <c r="A351" s="14">
        <v>348</v>
      </c>
      <c r="F351" s="131"/>
      <c r="G351" s="2"/>
      <c r="H351" s="2"/>
      <c r="I351" s="78"/>
      <c r="J351" s="3"/>
      <c r="K351" s="114"/>
      <c r="L351" s="3"/>
      <c r="M351" s="114"/>
      <c r="N351" s="3"/>
      <c r="O351" s="114"/>
      <c r="P351" s="3"/>
      <c r="Q351" s="114"/>
      <c r="R351" s="3"/>
      <c r="S351" s="114"/>
      <c r="T351" s="3"/>
      <c r="U351" s="114"/>
      <c r="V351" s="10">
        <f t="shared" si="6"/>
        <v>0</v>
      </c>
      <c r="W351" s="162"/>
      <c r="X351" s="70"/>
      <c r="Y351" s="76"/>
      <c r="Z351" s="70"/>
      <c r="AC351" s="104"/>
      <c r="AD351" s="2"/>
      <c r="AE351" s="2"/>
      <c r="AF351" s="144"/>
      <c r="AG351" s="96"/>
      <c r="AH351" s="116"/>
      <c r="AI351" s="143">
        <f>IF(OR(Anordnungstabelle[[#This Row],[Raten-
Zahlung]]="Ja",Anordnungstabelle[[#This Row],[Raten-
Zahlung]]="Rücknahme"),Anordnungstabelle[[#This Row],[Gesamtbetrag]]-Anordnungstabelle[[#This Row],[noch offener
Ratenbetrag]],0)</f>
        <v>0</v>
      </c>
      <c r="AJ351" s="121"/>
      <c r="AK351" s="119">
        <f>IF(Anordnungstabelle[[#This Row],[noch offener
Restbetrag
(wenn keine Ratenzahlung vereinbart)]]&gt;0,Anordnungstabelle[[#This Row],[Gesamtbetrag]]-Anordnungstabelle[[#This Row],[noch offener
Restbetrag
(wenn keine Ratenzahlung vereinbart)]],0)</f>
        <v>0</v>
      </c>
      <c r="AL351" s="68"/>
      <c r="AM351" s="65"/>
      <c r="AN351" s="8"/>
      <c r="AO351" s="5"/>
      <c r="AP351" s="12"/>
      <c r="AQ351" s="7"/>
      <c r="AR351" s="7"/>
      <c r="AS351" s="5"/>
      <c r="AT351" s="129"/>
      <c r="AU351" s="57"/>
      <c r="AV351" s="4"/>
    </row>
    <row r="352" spans="1:48" s="72" customFormat="1" x14ac:dyDescent="0.25">
      <c r="A352" s="14">
        <v>349</v>
      </c>
      <c r="F352" s="131"/>
      <c r="G352" s="2"/>
      <c r="H352" s="2"/>
      <c r="I352" s="78"/>
      <c r="J352" s="3"/>
      <c r="K352" s="114"/>
      <c r="L352" s="3"/>
      <c r="M352" s="114"/>
      <c r="N352" s="3"/>
      <c r="O352" s="114"/>
      <c r="P352" s="3"/>
      <c r="Q352" s="114"/>
      <c r="R352" s="3"/>
      <c r="S352" s="114"/>
      <c r="T352" s="3"/>
      <c r="U352" s="114"/>
      <c r="V352" s="10">
        <f t="shared" ref="V352:V415" si="7">SUM(K352,M352,O352,Q352,S352,U352)</f>
        <v>0</v>
      </c>
      <c r="W352" s="162"/>
      <c r="X352" s="70"/>
      <c r="Y352" s="76"/>
      <c r="Z352" s="70"/>
      <c r="AC352" s="104"/>
      <c r="AD352" s="2"/>
      <c r="AE352" s="2"/>
      <c r="AF352" s="144"/>
      <c r="AG352" s="96"/>
      <c r="AH352" s="116"/>
      <c r="AI352" s="143">
        <f>IF(OR(Anordnungstabelle[[#This Row],[Raten-
Zahlung]]="Ja",Anordnungstabelle[[#This Row],[Raten-
Zahlung]]="Rücknahme"),Anordnungstabelle[[#This Row],[Gesamtbetrag]]-Anordnungstabelle[[#This Row],[noch offener
Ratenbetrag]],0)</f>
        <v>0</v>
      </c>
      <c r="AJ352" s="121"/>
      <c r="AK352" s="119">
        <f>IF(Anordnungstabelle[[#This Row],[noch offener
Restbetrag
(wenn keine Ratenzahlung vereinbart)]]&gt;0,Anordnungstabelle[[#This Row],[Gesamtbetrag]]-Anordnungstabelle[[#This Row],[noch offener
Restbetrag
(wenn keine Ratenzahlung vereinbart)]],0)</f>
        <v>0</v>
      </c>
      <c r="AL352" s="68"/>
      <c r="AM352" s="65"/>
      <c r="AN352" s="8"/>
      <c r="AO352" s="5"/>
      <c r="AP352" s="12"/>
      <c r="AQ352" s="7"/>
      <c r="AR352" s="7"/>
      <c r="AS352" s="5"/>
      <c r="AT352" s="129"/>
      <c r="AU352" s="57"/>
      <c r="AV352" s="4"/>
    </row>
    <row r="353" spans="1:48" s="72" customFormat="1" x14ac:dyDescent="0.25">
      <c r="A353" s="14">
        <v>350</v>
      </c>
      <c r="F353" s="131"/>
      <c r="G353" s="2"/>
      <c r="H353" s="2"/>
      <c r="I353" s="78"/>
      <c r="J353" s="3"/>
      <c r="K353" s="114"/>
      <c r="L353" s="3"/>
      <c r="M353" s="114"/>
      <c r="N353" s="3"/>
      <c r="O353" s="114"/>
      <c r="P353" s="3"/>
      <c r="Q353" s="114"/>
      <c r="R353" s="3"/>
      <c r="S353" s="114"/>
      <c r="T353" s="3"/>
      <c r="U353" s="114"/>
      <c r="V353" s="10">
        <f t="shared" si="7"/>
        <v>0</v>
      </c>
      <c r="W353" s="162"/>
      <c r="X353" s="70"/>
      <c r="Y353" s="76"/>
      <c r="Z353" s="70"/>
      <c r="AC353" s="104"/>
      <c r="AD353" s="2"/>
      <c r="AE353" s="2"/>
      <c r="AF353" s="144"/>
      <c r="AG353" s="96"/>
      <c r="AH353" s="116"/>
      <c r="AI353" s="143">
        <f>IF(OR(Anordnungstabelle[[#This Row],[Raten-
Zahlung]]="Ja",Anordnungstabelle[[#This Row],[Raten-
Zahlung]]="Rücknahme"),Anordnungstabelle[[#This Row],[Gesamtbetrag]]-Anordnungstabelle[[#This Row],[noch offener
Ratenbetrag]],0)</f>
        <v>0</v>
      </c>
      <c r="AJ353" s="121"/>
      <c r="AK353" s="119">
        <f>IF(Anordnungstabelle[[#This Row],[noch offener
Restbetrag
(wenn keine Ratenzahlung vereinbart)]]&gt;0,Anordnungstabelle[[#This Row],[Gesamtbetrag]]-Anordnungstabelle[[#This Row],[noch offener
Restbetrag
(wenn keine Ratenzahlung vereinbart)]],0)</f>
        <v>0</v>
      </c>
      <c r="AL353" s="68"/>
      <c r="AM353" s="65"/>
      <c r="AN353" s="8"/>
      <c r="AO353" s="5"/>
      <c r="AP353" s="12"/>
      <c r="AQ353" s="7"/>
      <c r="AR353" s="7"/>
      <c r="AS353" s="5"/>
      <c r="AT353" s="129"/>
      <c r="AU353" s="57"/>
      <c r="AV353" s="4"/>
    </row>
    <row r="354" spans="1:48" s="72" customFormat="1" x14ac:dyDescent="0.25">
      <c r="A354" s="14">
        <v>351</v>
      </c>
      <c r="F354" s="131"/>
      <c r="G354" s="2"/>
      <c r="H354" s="2"/>
      <c r="I354" s="78"/>
      <c r="J354" s="3"/>
      <c r="K354" s="114"/>
      <c r="L354" s="3"/>
      <c r="M354" s="114"/>
      <c r="N354" s="3"/>
      <c r="O354" s="114"/>
      <c r="P354" s="3"/>
      <c r="Q354" s="114"/>
      <c r="R354" s="3"/>
      <c r="S354" s="114"/>
      <c r="T354" s="3"/>
      <c r="U354" s="114"/>
      <c r="V354" s="10">
        <f t="shared" si="7"/>
        <v>0</v>
      </c>
      <c r="W354" s="162"/>
      <c r="X354" s="70"/>
      <c r="Y354" s="76"/>
      <c r="Z354" s="70"/>
      <c r="AC354" s="104"/>
      <c r="AD354" s="2"/>
      <c r="AE354" s="2"/>
      <c r="AF354" s="144"/>
      <c r="AG354" s="96"/>
      <c r="AH354" s="116"/>
      <c r="AI354" s="143">
        <f>IF(OR(Anordnungstabelle[[#This Row],[Raten-
Zahlung]]="Ja",Anordnungstabelle[[#This Row],[Raten-
Zahlung]]="Rücknahme"),Anordnungstabelle[[#This Row],[Gesamtbetrag]]-Anordnungstabelle[[#This Row],[noch offener
Ratenbetrag]],0)</f>
        <v>0</v>
      </c>
      <c r="AJ354" s="121"/>
      <c r="AK354" s="119">
        <f>IF(Anordnungstabelle[[#This Row],[noch offener
Restbetrag
(wenn keine Ratenzahlung vereinbart)]]&gt;0,Anordnungstabelle[[#This Row],[Gesamtbetrag]]-Anordnungstabelle[[#This Row],[noch offener
Restbetrag
(wenn keine Ratenzahlung vereinbart)]],0)</f>
        <v>0</v>
      </c>
      <c r="AL354" s="68"/>
      <c r="AM354" s="65"/>
      <c r="AN354" s="8"/>
      <c r="AO354" s="5"/>
      <c r="AP354" s="12"/>
      <c r="AQ354" s="7"/>
      <c r="AR354" s="7"/>
      <c r="AS354" s="5"/>
      <c r="AT354" s="129"/>
      <c r="AU354" s="57"/>
      <c r="AV354" s="4"/>
    </row>
    <row r="355" spans="1:48" s="72" customFormat="1" x14ac:dyDescent="0.25">
      <c r="A355" s="14">
        <v>352</v>
      </c>
      <c r="F355" s="131"/>
      <c r="G355" s="2"/>
      <c r="H355" s="2"/>
      <c r="I355" s="78"/>
      <c r="J355" s="3"/>
      <c r="K355" s="114"/>
      <c r="L355" s="3"/>
      <c r="M355" s="114"/>
      <c r="N355" s="3"/>
      <c r="O355" s="114"/>
      <c r="P355" s="3"/>
      <c r="Q355" s="114"/>
      <c r="R355" s="3"/>
      <c r="S355" s="114"/>
      <c r="T355" s="3"/>
      <c r="U355" s="114"/>
      <c r="V355" s="10">
        <f t="shared" si="7"/>
        <v>0</v>
      </c>
      <c r="W355" s="162"/>
      <c r="X355" s="70"/>
      <c r="Y355" s="76"/>
      <c r="Z355" s="70"/>
      <c r="AC355" s="104"/>
      <c r="AD355" s="2"/>
      <c r="AE355" s="2"/>
      <c r="AF355" s="144"/>
      <c r="AG355" s="96"/>
      <c r="AH355" s="116"/>
      <c r="AI355" s="143">
        <f>IF(OR(Anordnungstabelle[[#This Row],[Raten-
Zahlung]]="Ja",Anordnungstabelle[[#This Row],[Raten-
Zahlung]]="Rücknahme"),Anordnungstabelle[[#This Row],[Gesamtbetrag]]-Anordnungstabelle[[#This Row],[noch offener
Ratenbetrag]],0)</f>
        <v>0</v>
      </c>
      <c r="AJ355" s="121"/>
      <c r="AK355" s="119">
        <f>IF(Anordnungstabelle[[#This Row],[noch offener
Restbetrag
(wenn keine Ratenzahlung vereinbart)]]&gt;0,Anordnungstabelle[[#This Row],[Gesamtbetrag]]-Anordnungstabelle[[#This Row],[noch offener
Restbetrag
(wenn keine Ratenzahlung vereinbart)]],0)</f>
        <v>0</v>
      </c>
      <c r="AL355" s="68"/>
      <c r="AM355" s="65"/>
      <c r="AN355" s="8"/>
      <c r="AO355" s="5"/>
      <c r="AP355" s="12"/>
      <c r="AQ355" s="7"/>
      <c r="AR355" s="7"/>
      <c r="AS355" s="5"/>
      <c r="AT355" s="129"/>
      <c r="AU355" s="57"/>
      <c r="AV355" s="4"/>
    </row>
    <row r="356" spans="1:48" s="72" customFormat="1" x14ac:dyDescent="0.25">
      <c r="A356" s="14">
        <v>353</v>
      </c>
      <c r="F356" s="131"/>
      <c r="G356" s="2"/>
      <c r="H356" s="2"/>
      <c r="I356" s="78"/>
      <c r="J356" s="3"/>
      <c r="K356" s="114"/>
      <c r="L356" s="3"/>
      <c r="M356" s="114"/>
      <c r="N356" s="3"/>
      <c r="O356" s="114"/>
      <c r="P356" s="3"/>
      <c r="Q356" s="114"/>
      <c r="R356" s="3"/>
      <c r="S356" s="114"/>
      <c r="T356" s="3"/>
      <c r="U356" s="114"/>
      <c r="V356" s="10">
        <f t="shared" si="7"/>
        <v>0</v>
      </c>
      <c r="W356" s="162"/>
      <c r="X356" s="70"/>
      <c r="Y356" s="76"/>
      <c r="Z356" s="70"/>
      <c r="AC356" s="104"/>
      <c r="AD356" s="2"/>
      <c r="AE356" s="2"/>
      <c r="AF356" s="144"/>
      <c r="AG356" s="96"/>
      <c r="AH356" s="116"/>
      <c r="AI356" s="143">
        <f>IF(OR(Anordnungstabelle[[#This Row],[Raten-
Zahlung]]="Ja",Anordnungstabelle[[#This Row],[Raten-
Zahlung]]="Rücknahme"),Anordnungstabelle[[#This Row],[Gesamtbetrag]]-Anordnungstabelle[[#This Row],[noch offener
Ratenbetrag]],0)</f>
        <v>0</v>
      </c>
      <c r="AJ356" s="121"/>
      <c r="AK356" s="119">
        <f>IF(Anordnungstabelle[[#This Row],[noch offener
Restbetrag
(wenn keine Ratenzahlung vereinbart)]]&gt;0,Anordnungstabelle[[#This Row],[Gesamtbetrag]]-Anordnungstabelle[[#This Row],[noch offener
Restbetrag
(wenn keine Ratenzahlung vereinbart)]],0)</f>
        <v>0</v>
      </c>
      <c r="AL356" s="68"/>
      <c r="AM356" s="65"/>
      <c r="AN356" s="8"/>
      <c r="AO356" s="5"/>
      <c r="AP356" s="12"/>
      <c r="AQ356" s="7"/>
      <c r="AR356" s="7"/>
      <c r="AS356" s="5"/>
      <c r="AT356" s="129"/>
      <c r="AU356" s="57"/>
      <c r="AV356" s="4"/>
    </row>
    <row r="357" spans="1:48" s="72" customFormat="1" x14ac:dyDescent="0.25">
      <c r="A357" s="14">
        <v>354</v>
      </c>
      <c r="F357" s="131"/>
      <c r="G357" s="2"/>
      <c r="H357" s="2"/>
      <c r="I357" s="78"/>
      <c r="J357" s="3"/>
      <c r="K357" s="114"/>
      <c r="L357" s="3"/>
      <c r="M357" s="114"/>
      <c r="N357" s="3"/>
      <c r="O357" s="114"/>
      <c r="P357" s="3"/>
      <c r="Q357" s="114"/>
      <c r="R357" s="3"/>
      <c r="S357" s="114"/>
      <c r="T357" s="3"/>
      <c r="U357" s="114"/>
      <c r="V357" s="10">
        <f t="shared" si="7"/>
        <v>0</v>
      </c>
      <c r="W357" s="162"/>
      <c r="X357" s="70"/>
      <c r="Y357" s="76"/>
      <c r="Z357" s="70"/>
      <c r="AC357" s="104"/>
      <c r="AD357" s="2"/>
      <c r="AE357" s="2"/>
      <c r="AF357" s="144"/>
      <c r="AG357" s="96"/>
      <c r="AH357" s="116"/>
      <c r="AI357" s="143">
        <f>IF(OR(Anordnungstabelle[[#This Row],[Raten-
Zahlung]]="Ja",Anordnungstabelle[[#This Row],[Raten-
Zahlung]]="Rücknahme"),Anordnungstabelle[[#This Row],[Gesamtbetrag]]-Anordnungstabelle[[#This Row],[noch offener
Ratenbetrag]],0)</f>
        <v>0</v>
      </c>
      <c r="AJ357" s="121"/>
      <c r="AK357" s="119">
        <f>IF(Anordnungstabelle[[#This Row],[noch offener
Restbetrag
(wenn keine Ratenzahlung vereinbart)]]&gt;0,Anordnungstabelle[[#This Row],[Gesamtbetrag]]-Anordnungstabelle[[#This Row],[noch offener
Restbetrag
(wenn keine Ratenzahlung vereinbart)]],0)</f>
        <v>0</v>
      </c>
      <c r="AL357" s="68"/>
      <c r="AM357" s="65"/>
      <c r="AN357" s="8"/>
      <c r="AO357" s="5"/>
      <c r="AP357" s="12"/>
      <c r="AQ357" s="7"/>
      <c r="AR357" s="7"/>
      <c r="AS357" s="5"/>
      <c r="AT357" s="129"/>
      <c r="AU357" s="57"/>
      <c r="AV357" s="4"/>
    </row>
    <row r="358" spans="1:48" s="72" customFormat="1" x14ac:dyDescent="0.25">
      <c r="A358" s="14">
        <v>355</v>
      </c>
      <c r="F358" s="131"/>
      <c r="G358" s="2"/>
      <c r="H358" s="2"/>
      <c r="I358" s="78"/>
      <c r="J358" s="3"/>
      <c r="K358" s="114"/>
      <c r="L358" s="3"/>
      <c r="M358" s="114"/>
      <c r="N358" s="3"/>
      <c r="O358" s="114"/>
      <c r="P358" s="3"/>
      <c r="Q358" s="114"/>
      <c r="R358" s="3"/>
      <c r="S358" s="114"/>
      <c r="T358" s="3"/>
      <c r="U358" s="114"/>
      <c r="V358" s="10">
        <f t="shared" si="7"/>
        <v>0</v>
      </c>
      <c r="W358" s="162"/>
      <c r="X358" s="70"/>
      <c r="Y358" s="76"/>
      <c r="Z358" s="70"/>
      <c r="AC358" s="104"/>
      <c r="AD358" s="2"/>
      <c r="AE358" s="2"/>
      <c r="AF358" s="144"/>
      <c r="AG358" s="96"/>
      <c r="AH358" s="116"/>
      <c r="AI358" s="143">
        <f>IF(OR(Anordnungstabelle[[#This Row],[Raten-
Zahlung]]="Ja",Anordnungstabelle[[#This Row],[Raten-
Zahlung]]="Rücknahme"),Anordnungstabelle[[#This Row],[Gesamtbetrag]]-Anordnungstabelle[[#This Row],[noch offener
Ratenbetrag]],0)</f>
        <v>0</v>
      </c>
      <c r="AJ358" s="121"/>
      <c r="AK358" s="119">
        <f>IF(Anordnungstabelle[[#This Row],[noch offener
Restbetrag
(wenn keine Ratenzahlung vereinbart)]]&gt;0,Anordnungstabelle[[#This Row],[Gesamtbetrag]]-Anordnungstabelle[[#This Row],[noch offener
Restbetrag
(wenn keine Ratenzahlung vereinbart)]],0)</f>
        <v>0</v>
      </c>
      <c r="AL358" s="68"/>
      <c r="AM358" s="65"/>
      <c r="AN358" s="8"/>
      <c r="AO358" s="5"/>
      <c r="AP358" s="12"/>
      <c r="AQ358" s="7"/>
      <c r="AR358" s="7"/>
      <c r="AS358" s="5"/>
      <c r="AT358" s="129"/>
      <c r="AU358" s="57"/>
      <c r="AV358" s="4"/>
    </row>
    <row r="359" spans="1:48" s="72" customFormat="1" x14ac:dyDescent="0.25">
      <c r="A359" s="14">
        <v>356</v>
      </c>
      <c r="F359" s="131"/>
      <c r="G359" s="2"/>
      <c r="H359" s="2"/>
      <c r="I359" s="78"/>
      <c r="J359" s="3"/>
      <c r="K359" s="114"/>
      <c r="L359" s="3"/>
      <c r="M359" s="114"/>
      <c r="N359" s="3"/>
      <c r="O359" s="114"/>
      <c r="P359" s="3"/>
      <c r="Q359" s="114"/>
      <c r="R359" s="3"/>
      <c r="S359" s="114"/>
      <c r="T359" s="3"/>
      <c r="U359" s="114"/>
      <c r="V359" s="10">
        <f t="shared" si="7"/>
        <v>0</v>
      </c>
      <c r="W359" s="162"/>
      <c r="X359" s="70"/>
      <c r="Y359" s="76"/>
      <c r="Z359" s="70"/>
      <c r="AC359" s="104"/>
      <c r="AD359" s="2"/>
      <c r="AE359" s="2"/>
      <c r="AF359" s="144"/>
      <c r="AG359" s="96"/>
      <c r="AH359" s="116"/>
      <c r="AI359" s="143">
        <f>IF(OR(Anordnungstabelle[[#This Row],[Raten-
Zahlung]]="Ja",Anordnungstabelle[[#This Row],[Raten-
Zahlung]]="Rücknahme"),Anordnungstabelle[[#This Row],[Gesamtbetrag]]-Anordnungstabelle[[#This Row],[noch offener
Ratenbetrag]],0)</f>
        <v>0</v>
      </c>
      <c r="AJ359" s="121"/>
      <c r="AK359" s="119">
        <f>IF(Anordnungstabelle[[#This Row],[noch offener
Restbetrag
(wenn keine Ratenzahlung vereinbart)]]&gt;0,Anordnungstabelle[[#This Row],[Gesamtbetrag]]-Anordnungstabelle[[#This Row],[noch offener
Restbetrag
(wenn keine Ratenzahlung vereinbart)]],0)</f>
        <v>0</v>
      </c>
      <c r="AL359" s="68"/>
      <c r="AM359" s="65"/>
      <c r="AN359" s="8"/>
      <c r="AO359" s="5"/>
      <c r="AP359" s="12"/>
      <c r="AQ359" s="7"/>
      <c r="AR359" s="7"/>
      <c r="AS359" s="5"/>
      <c r="AT359" s="129"/>
      <c r="AU359" s="57"/>
      <c r="AV359" s="4"/>
    </row>
    <row r="360" spans="1:48" s="72" customFormat="1" x14ac:dyDescent="0.25">
      <c r="A360" s="14">
        <v>357</v>
      </c>
      <c r="F360" s="131"/>
      <c r="G360" s="2"/>
      <c r="H360" s="2"/>
      <c r="I360" s="78"/>
      <c r="J360" s="3"/>
      <c r="K360" s="114"/>
      <c r="L360" s="3"/>
      <c r="M360" s="114"/>
      <c r="N360" s="3"/>
      <c r="O360" s="114"/>
      <c r="P360" s="3"/>
      <c r="Q360" s="114"/>
      <c r="R360" s="3"/>
      <c r="S360" s="114"/>
      <c r="T360" s="3"/>
      <c r="U360" s="114"/>
      <c r="V360" s="10">
        <f t="shared" si="7"/>
        <v>0</v>
      </c>
      <c r="W360" s="162"/>
      <c r="X360" s="70"/>
      <c r="Y360" s="76"/>
      <c r="Z360" s="70"/>
      <c r="AC360" s="104"/>
      <c r="AD360" s="2"/>
      <c r="AE360" s="2"/>
      <c r="AF360" s="144"/>
      <c r="AG360" s="96"/>
      <c r="AH360" s="116"/>
      <c r="AI360" s="143">
        <f>IF(OR(Anordnungstabelle[[#This Row],[Raten-
Zahlung]]="Ja",Anordnungstabelle[[#This Row],[Raten-
Zahlung]]="Rücknahme"),Anordnungstabelle[[#This Row],[Gesamtbetrag]]-Anordnungstabelle[[#This Row],[noch offener
Ratenbetrag]],0)</f>
        <v>0</v>
      </c>
      <c r="AJ360" s="121"/>
      <c r="AK360" s="119">
        <f>IF(Anordnungstabelle[[#This Row],[noch offener
Restbetrag
(wenn keine Ratenzahlung vereinbart)]]&gt;0,Anordnungstabelle[[#This Row],[Gesamtbetrag]]-Anordnungstabelle[[#This Row],[noch offener
Restbetrag
(wenn keine Ratenzahlung vereinbart)]],0)</f>
        <v>0</v>
      </c>
      <c r="AL360" s="68"/>
      <c r="AM360" s="65"/>
      <c r="AN360" s="8"/>
      <c r="AO360" s="5"/>
      <c r="AP360" s="12"/>
      <c r="AQ360" s="7"/>
      <c r="AR360" s="7"/>
      <c r="AS360" s="5"/>
      <c r="AT360" s="129"/>
      <c r="AU360" s="57"/>
      <c r="AV360" s="4"/>
    </row>
    <row r="361" spans="1:48" s="72" customFormat="1" x14ac:dyDescent="0.25">
      <c r="A361" s="14">
        <v>358</v>
      </c>
      <c r="F361" s="131"/>
      <c r="G361" s="2"/>
      <c r="H361" s="2"/>
      <c r="I361" s="78"/>
      <c r="J361" s="3"/>
      <c r="K361" s="114"/>
      <c r="L361" s="3"/>
      <c r="M361" s="114"/>
      <c r="N361" s="3"/>
      <c r="O361" s="114"/>
      <c r="P361" s="3"/>
      <c r="Q361" s="114"/>
      <c r="R361" s="3"/>
      <c r="S361" s="114"/>
      <c r="T361" s="3"/>
      <c r="U361" s="114"/>
      <c r="V361" s="10">
        <f t="shared" si="7"/>
        <v>0</v>
      </c>
      <c r="W361" s="162"/>
      <c r="X361" s="70"/>
      <c r="Y361" s="76"/>
      <c r="Z361" s="70"/>
      <c r="AC361" s="104"/>
      <c r="AD361" s="2"/>
      <c r="AE361" s="2"/>
      <c r="AF361" s="144"/>
      <c r="AG361" s="96"/>
      <c r="AH361" s="116"/>
      <c r="AI361" s="143">
        <f>IF(OR(Anordnungstabelle[[#This Row],[Raten-
Zahlung]]="Ja",Anordnungstabelle[[#This Row],[Raten-
Zahlung]]="Rücknahme"),Anordnungstabelle[[#This Row],[Gesamtbetrag]]-Anordnungstabelle[[#This Row],[noch offener
Ratenbetrag]],0)</f>
        <v>0</v>
      </c>
      <c r="AJ361" s="121"/>
      <c r="AK361" s="119">
        <f>IF(Anordnungstabelle[[#This Row],[noch offener
Restbetrag
(wenn keine Ratenzahlung vereinbart)]]&gt;0,Anordnungstabelle[[#This Row],[Gesamtbetrag]]-Anordnungstabelle[[#This Row],[noch offener
Restbetrag
(wenn keine Ratenzahlung vereinbart)]],0)</f>
        <v>0</v>
      </c>
      <c r="AL361" s="68"/>
      <c r="AM361" s="65"/>
      <c r="AN361" s="8"/>
      <c r="AO361" s="5"/>
      <c r="AP361" s="12"/>
      <c r="AQ361" s="7"/>
      <c r="AR361" s="7"/>
      <c r="AS361" s="5"/>
      <c r="AT361" s="129"/>
      <c r="AU361" s="57"/>
      <c r="AV361" s="4"/>
    </row>
    <row r="362" spans="1:48" s="72" customFormat="1" x14ac:dyDescent="0.25">
      <c r="A362" s="14">
        <v>359</v>
      </c>
      <c r="F362" s="131"/>
      <c r="G362" s="2"/>
      <c r="H362" s="2"/>
      <c r="I362" s="78"/>
      <c r="J362" s="3"/>
      <c r="K362" s="114"/>
      <c r="L362" s="3"/>
      <c r="M362" s="114"/>
      <c r="N362" s="3"/>
      <c r="O362" s="114"/>
      <c r="P362" s="3"/>
      <c r="Q362" s="114"/>
      <c r="R362" s="3"/>
      <c r="S362" s="114"/>
      <c r="T362" s="3"/>
      <c r="U362" s="114"/>
      <c r="V362" s="10">
        <f t="shared" si="7"/>
        <v>0</v>
      </c>
      <c r="W362" s="162"/>
      <c r="X362" s="70"/>
      <c r="Y362" s="76"/>
      <c r="Z362" s="70"/>
      <c r="AC362" s="104"/>
      <c r="AD362" s="2"/>
      <c r="AE362" s="2"/>
      <c r="AF362" s="144"/>
      <c r="AG362" s="96"/>
      <c r="AH362" s="116"/>
      <c r="AI362" s="143">
        <f>IF(OR(Anordnungstabelle[[#This Row],[Raten-
Zahlung]]="Ja",Anordnungstabelle[[#This Row],[Raten-
Zahlung]]="Rücknahme"),Anordnungstabelle[[#This Row],[Gesamtbetrag]]-Anordnungstabelle[[#This Row],[noch offener
Ratenbetrag]],0)</f>
        <v>0</v>
      </c>
      <c r="AJ362" s="121"/>
      <c r="AK362" s="119">
        <f>IF(Anordnungstabelle[[#This Row],[noch offener
Restbetrag
(wenn keine Ratenzahlung vereinbart)]]&gt;0,Anordnungstabelle[[#This Row],[Gesamtbetrag]]-Anordnungstabelle[[#This Row],[noch offener
Restbetrag
(wenn keine Ratenzahlung vereinbart)]],0)</f>
        <v>0</v>
      </c>
      <c r="AL362" s="68"/>
      <c r="AM362" s="65"/>
      <c r="AN362" s="8"/>
      <c r="AO362" s="5"/>
      <c r="AP362" s="12"/>
      <c r="AQ362" s="7"/>
      <c r="AR362" s="7"/>
      <c r="AS362" s="5"/>
      <c r="AT362" s="129"/>
      <c r="AU362" s="57"/>
      <c r="AV362" s="4"/>
    </row>
    <row r="363" spans="1:48" s="72" customFormat="1" x14ac:dyDescent="0.25">
      <c r="A363" s="14">
        <v>360</v>
      </c>
      <c r="F363" s="131"/>
      <c r="G363" s="2"/>
      <c r="H363" s="2"/>
      <c r="I363" s="78"/>
      <c r="J363" s="3"/>
      <c r="K363" s="114"/>
      <c r="L363" s="3"/>
      <c r="M363" s="114"/>
      <c r="N363" s="3"/>
      <c r="O363" s="114"/>
      <c r="P363" s="3"/>
      <c r="Q363" s="114"/>
      <c r="R363" s="3"/>
      <c r="S363" s="114"/>
      <c r="T363" s="3"/>
      <c r="U363" s="114"/>
      <c r="V363" s="10">
        <f t="shared" si="7"/>
        <v>0</v>
      </c>
      <c r="W363" s="162"/>
      <c r="X363" s="70"/>
      <c r="Y363" s="76"/>
      <c r="Z363" s="70"/>
      <c r="AC363" s="104"/>
      <c r="AD363" s="2"/>
      <c r="AE363" s="2"/>
      <c r="AF363" s="144"/>
      <c r="AG363" s="96"/>
      <c r="AH363" s="116"/>
      <c r="AI363" s="143">
        <f>IF(OR(Anordnungstabelle[[#This Row],[Raten-
Zahlung]]="Ja",Anordnungstabelle[[#This Row],[Raten-
Zahlung]]="Rücknahme"),Anordnungstabelle[[#This Row],[Gesamtbetrag]]-Anordnungstabelle[[#This Row],[noch offener
Ratenbetrag]],0)</f>
        <v>0</v>
      </c>
      <c r="AJ363" s="121"/>
      <c r="AK363" s="119">
        <f>IF(Anordnungstabelle[[#This Row],[noch offener
Restbetrag
(wenn keine Ratenzahlung vereinbart)]]&gt;0,Anordnungstabelle[[#This Row],[Gesamtbetrag]]-Anordnungstabelle[[#This Row],[noch offener
Restbetrag
(wenn keine Ratenzahlung vereinbart)]],0)</f>
        <v>0</v>
      </c>
      <c r="AL363" s="68"/>
      <c r="AM363" s="65"/>
      <c r="AN363" s="8"/>
      <c r="AO363" s="5"/>
      <c r="AP363" s="12"/>
      <c r="AQ363" s="7"/>
      <c r="AR363" s="7"/>
      <c r="AS363" s="5"/>
      <c r="AT363" s="129"/>
      <c r="AU363" s="57"/>
      <c r="AV363" s="4"/>
    </row>
    <row r="364" spans="1:48" s="72" customFormat="1" x14ac:dyDescent="0.25">
      <c r="A364" s="14">
        <v>361</v>
      </c>
      <c r="F364" s="131"/>
      <c r="G364" s="2"/>
      <c r="H364" s="2"/>
      <c r="I364" s="78"/>
      <c r="J364" s="3"/>
      <c r="K364" s="114"/>
      <c r="L364" s="3"/>
      <c r="M364" s="114"/>
      <c r="N364" s="3"/>
      <c r="O364" s="114"/>
      <c r="P364" s="3"/>
      <c r="Q364" s="114"/>
      <c r="R364" s="3"/>
      <c r="S364" s="114"/>
      <c r="T364" s="3"/>
      <c r="U364" s="114"/>
      <c r="V364" s="10">
        <f t="shared" si="7"/>
        <v>0</v>
      </c>
      <c r="W364" s="162"/>
      <c r="X364" s="70"/>
      <c r="Y364" s="76"/>
      <c r="Z364" s="70"/>
      <c r="AC364" s="104"/>
      <c r="AD364" s="2"/>
      <c r="AE364" s="2"/>
      <c r="AF364" s="144"/>
      <c r="AG364" s="96"/>
      <c r="AH364" s="116"/>
      <c r="AI364" s="143">
        <f>IF(OR(Anordnungstabelle[[#This Row],[Raten-
Zahlung]]="Ja",Anordnungstabelle[[#This Row],[Raten-
Zahlung]]="Rücknahme"),Anordnungstabelle[[#This Row],[Gesamtbetrag]]-Anordnungstabelle[[#This Row],[noch offener
Ratenbetrag]],0)</f>
        <v>0</v>
      </c>
      <c r="AJ364" s="121"/>
      <c r="AK364" s="119">
        <f>IF(Anordnungstabelle[[#This Row],[noch offener
Restbetrag
(wenn keine Ratenzahlung vereinbart)]]&gt;0,Anordnungstabelle[[#This Row],[Gesamtbetrag]]-Anordnungstabelle[[#This Row],[noch offener
Restbetrag
(wenn keine Ratenzahlung vereinbart)]],0)</f>
        <v>0</v>
      </c>
      <c r="AL364" s="68"/>
      <c r="AM364" s="65"/>
      <c r="AN364" s="8"/>
      <c r="AO364" s="5"/>
      <c r="AP364" s="12"/>
      <c r="AQ364" s="7"/>
      <c r="AR364" s="7"/>
      <c r="AS364" s="5"/>
      <c r="AT364" s="129"/>
      <c r="AU364" s="57"/>
      <c r="AV364" s="4"/>
    </row>
    <row r="365" spans="1:48" s="72" customFormat="1" x14ac:dyDescent="0.25">
      <c r="A365" s="14">
        <v>362</v>
      </c>
      <c r="F365" s="131"/>
      <c r="G365" s="2"/>
      <c r="H365" s="2"/>
      <c r="I365" s="78"/>
      <c r="J365" s="3"/>
      <c r="K365" s="114"/>
      <c r="L365" s="3"/>
      <c r="M365" s="114"/>
      <c r="N365" s="3"/>
      <c r="O365" s="114"/>
      <c r="P365" s="3"/>
      <c r="Q365" s="114"/>
      <c r="R365" s="3"/>
      <c r="S365" s="114"/>
      <c r="T365" s="3"/>
      <c r="U365" s="114"/>
      <c r="V365" s="10">
        <f t="shared" si="7"/>
        <v>0</v>
      </c>
      <c r="W365" s="162"/>
      <c r="X365" s="70"/>
      <c r="Y365" s="76"/>
      <c r="Z365" s="70"/>
      <c r="AC365" s="104"/>
      <c r="AD365" s="2"/>
      <c r="AE365" s="2"/>
      <c r="AF365" s="144"/>
      <c r="AG365" s="96"/>
      <c r="AH365" s="116"/>
      <c r="AI365" s="143">
        <f>IF(OR(Anordnungstabelle[[#This Row],[Raten-
Zahlung]]="Ja",Anordnungstabelle[[#This Row],[Raten-
Zahlung]]="Rücknahme"),Anordnungstabelle[[#This Row],[Gesamtbetrag]]-Anordnungstabelle[[#This Row],[noch offener
Ratenbetrag]],0)</f>
        <v>0</v>
      </c>
      <c r="AJ365" s="121"/>
      <c r="AK365" s="119">
        <f>IF(Anordnungstabelle[[#This Row],[noch offener
Restbetrag
(wenn keine Ratenzahlung vereinbart)]]&gt;0,Anordnungstabelle[[#This Row],[Gesamtbetrag]]-Anordnungstabelle[[#This Row],[noch offener
Restbetrag
(wenn keine Ratenzahlung vereinbart)]],0)</f>
        <v>0</v>
      </c>
      <c r="AL365" s="68"/>
      <c r="AM365" s="65"/>
      <c r="AN365" s="8"/>
      <c r="AO365" s="5"/>
      <c r="AP365" s="12"/>
      <c r="AQ365" s="7"/>
      <c r="AR365" s="7"/>
      <c r="AS365" s="5"/>
      <c r="AT365" s="129"/>
      <c r="AU365" s="57"/>
      <c r="AV365" s="4"/>
    </row>
    <row r="366" spans="1:48" s="72" customFormat="1" x14ac:dyDescent="0.25">
      <c r="A366" s="14">
        <v>363</v>
      </c>
      <c r="F366" s="131"/>
      <c r="G366" s="2"/>
      <c r="H366" s="2"/>
      <c r="I366" s="78"/>
      <c r="J366" s="3"/>
      <c r="K366" s="114"/>
      <c r="L366" s="3"/>
      <c r="M366" s="114"/>
      <c r="N366" s="3"/>
      <c r="O366" s="114"/>
      <c r="P366" s="3"/>
      <c r="Q366" s="114"/>
      <c r="R366" s="3"/>
      <c r="S366" s="114"/>
      <c r="T366" s="3"/>
      <c r="U366" s="114"/>
      <c r="V366" s="10">
        <f t="shared" si="7"/>
        <v>0</v>
      </c>
      <c r="W366" s="162"/>
      <c r="X366" s="70"/>
      <c r="Y366" s="76"/>
      <c r="Z366" s="70"/>
      <c r="AC366" s="104"/>
      <c r="AD366" s="2"/>
      <c r="AE366" s="2"/>
      <c r="AF366" s="144"/>
      <c r="AG366" s="96"/>
      <c r="AH366" s="116"/>
      <c r="AI366" s="143">
        <f>IF(OR(Anordnungstabelle[[#This Row],[Raten-
Zahlung]]="Ja",Anordnungstabelle[[#This Row],[Raten-
Zahlung]]="Rücknahme"),Anordnungstabelle[[#This Row],[Gesamtbetrag]]-Anordnungstabelle[[#This Row],[noch offener
Ratenbetrag]],0)</f>
        <v>0</v>
      </c>
      <c r="AJ366" s="121"/>
      <c r="AK366" s="119">
        <f>IF(Anordnungstabelle[[#This Row],[noch offener
Restbetrag
(wenn keine Ratenzahlung vereinbart)]]&gt;0,Anordnungstabelle[[#This Row],[Gesamtbetrag]]-Anordnungstabelle[[#This Row],[noch offener
Restbetrag
(wenn keine Ratenzahlung vereinbart)]],0)</f>
        <v>0</v>
      </c>
      <c r="AL366" s="68"/>
      <c r="AM366" s="65"/>
      <c r="AN366" s="8"/>
      <c r="AO366" s="5"/>
      <c r="AP366" s="12"/>
      <c r="AQ366" s="7"/>
      <c r="AR366" s="7"/>
      <c r="AS366" s="5"/>
      <c r="AT366" s="129"/>
      <c r="AU366" s="57"/>
      <c r="AV366" s="4"/>
    </row>
    <row r="367" spans="1:48" s="72" customFormat="1" x14ac:dyDescent="0.25">
      <c r="A367" s="14">
        <v>364</v>
      </c>
      <c r="F367" s="131"/>
      <c r="G367" s="2"/>
      <c r="H367" s="2"/>
      <c r="I367" s="78"/>
      <c r="J367" s="3"/>
      <c r="K367" s="114"/>
      <c r="L367" s="3"/>
      <c r="M367" s="114"/>
      <c r="N367" s="3"/>
      <c r="O367" s="114"/>
      <c r="P367" s="3"/>
      <c r="Q367" s="114"/>
      <c r="R367" s="3"/>
      <c r="S367" s="114"/>
      <c r="T367" s="3"/>
      <c r="U367" s="114"/>
      <c r="V367" s="10">
        <f t="shared" si="7"/>
        <v>0</v>
      </c>
      <c r="W367" s="162"/>
      <c r="X367" s="70"/>
      <c r="Y367" s="76"/>
      <c r="Z367" s="70"/>
      <c r="AC367" s="104"/>
      <c r="AD367" s="2"/>
      <c r="AE367" s="2"/>
      <c r="AF367" s="144"/>
      <c r="AG367" s="96"/>
      <c r="AH367" s="116"/>
      <c r="AI367" s="143">
        <f>IF(OR(Anordnungstabelle[[#This Row],[Raten-
Zahlung]]="Ja",Anordnungstabelle[[#This Row],[Raten-
Zahlung]]="Rücknahme"),Anordnungstabelle[[#This Row],[Gesamtbetrag]]-Anordnungstabelle[[#This Row],[noch offener
Ratenbetrag]],0)</f>
        <v>0</v>
      </c>
      <c r="AJ367" s="121"/>
      <c r="AK367" s="119">
        <f>IF(Anordnungstabelle[[#This Row],[noch offener
Restbetrag
(wenn keine Ratenzahlung vereinbart)]]&gt;0,Anordnungstabelle[[#This Row],[Gesamtbetrag]]-Anordnungstabelle[[#This Row],[noch offener
Restbetrag
(wenn keine Ratenzahlung vereinbart)]],0)</f>
        <v>0</v>
      </c>
      <c r="AL367" s="68"/>
      <c r="AM367" s="65"/>
      <c r="AN367" s="8"/>
      <c r="AO367" s="5"/>
      <c r="AP367" s="12"/>
      <c r="AQ367" s="7"/>
      <c r="AR367" s="7"/>
      <c r="AS367" s="5"/>
      <c r="AT367" s="129"/>
      <c r="AU367" s="57"/>
      <c r="AV367" s="4"/>
    </row>
    <row r="368" spans="1:48" s="72" customFormat="1" x14ac:dyDescent="0.25">
      <c r="A368" s="14">
        <v>365</v>
      </c>
      <c r="F368" s="131"/>
      <c r="G368" s="2"/>
      <c r="H368" s="2"/>
      <c r="I368" s="78"/>
      <c r="J368" s="3"/>
      <c r="K368" s="114"/>
      <c r="L368" s="3"/>
      <c r="M368" s="114"/>
      <c r="N368" s="3"/>
      <c r="O368" s="114"/>
      <c r="P368" s="3"/>
      <c r="Q368" s="114"/>
      <c r="R368" s="3"/>
      <c r="S368" s="114"/>
      <c r="T368" s="3"/>
      <c r="U368" s="114"/>
      <c r="V368" s="10">
        <f t="shared" si="7"/>
        <v>0</v>
      </c>
      <c r="W368" s="162"/>
      <c r="X368" s="70"/>
      <c r="Y368" s="76"/>
      <c r="Z368" s="70"/>
      <c r="AC368" s="104"/>
      <c r="AD368" s="2"/>
      <c r="AE368" s="2"/>
      <c r="AF368" s="144"/>
      <c r="AG368" s="96"/>
      <c r="AH368" s="116"/>
      <c r="AI368" s="143">
        <f>IF(OR(Anordnungstabelle[[#This Row],[Raten-
Zahlung]]="Ja",Anordnungstabelle[[#This Row],[Raten-
Zahlung]]="Rücknahme"),Anordnungstabelle[[#This Row],[Gesamtbetrag]]-Anordnungstabelle[[#This Row],[noch offener
Ratenbetrag]],0)</f>
        <v>0</v>
      </c>
      <c r="AJ368" s="121"/>
      <c r="AK368" s="119">
        <f>IF(Anordnungstabelle[[#This Row],[noch offener
Restbetrag
(wenn keine Ratenzahlung vereinbart)]]&gt;0,Anordnungstabelle[[#This Row],[Gesamtbetrag]]-Anordnungstabelle[[#This Row],[noch offener
Restbetrag
(wenn keine Ratenzahlung vereinbart)]],0)</f>
        <v>0</v>
      </c>
      <c r="AL368" s="68"/>
      <c r="AM368" s="65"/>
      <c r="AN368" s="8"/>
      <c r="AO368" s="5"/>
      <c r="AP368" s="12"/>
      <c r="AQ368" s="7"/>
      <c r="AR368" s="7"/>
      <c r="AS368" s="5"/>
      <c r="AT368" s="129"/>
      <c r="AU368" s="57"/>
      <c r="AV368" s="4"/>
    </row>
    <row r="369" spans="1:48" s="72" customFormat="1" x14ac:dyDescent="0.25">
      <c r="A369" s="14">
        <v>366</v>
      </c>
      <c r="F369" s="131"/>
      <c r="G369" s="2"/>
      <c r="H369" s="2"/>
      <c r="I369" s="78"/>
      <c r="J369" s="3"/>
      <c r="K369" s="114"/>
      <c r="L369" s="3"/>
      <c r="M369" s="114"/>
      <c r="N369" s="3"/>
      <c r="O369" s="114"/>
      <c r="P369" s="3"/>
      <c r="Q369" s="114"/>
      <c r="R369" s="3"/>
      <c r="S369" s="114"/>
      <c r="T369" s="3"/>
      <c r="U369" s="114"/>
      <c r="V369" s="10">
        <f t="shared" si="7"/>
        <v>0</v>
      </c>
      <c r="W369" s="162"/>
      <c r="X369" s="70"/>
      <c r="Y369" s="76"/>
      <c r="Z369" s="70"/>
      <c r="AC369" s="104"/>
      <c r="AD369" s="2"/>
      <c r="AE369" s="2"/>
      <c r="AF369" s="144"/>
      <c r="AG369" s="96"/>
      <c r="AH369" s="116"/>
      <c r="AI369" s="143">
        <f>IF(OR(Anordnungstabelle[[#This Row],[Raten-
Zahlung]]="Ja",Anordnungstabelle[[#This Row],[Raten-
Zahlung]]="Rücknahme"),Anordnungstabelle[[#This Row],[Gesamtbetrag]]-Anordnungstabelle[[#This Row],[noch offener
Ratenbetrag]],0)</f>
        <v>0</v>
      </c>
      <c r="AJ369" s="121"/>
      <c r="AK369" s="119">
        <f>IF(Anordnungstabelle[[#This Row],[noch offener
Restbetrag
(wenn keine Ratenzahlung vereinbart)]]&gt;0,Anordnungstabelle[[#This Row],[Gesamtbetrag]]-Anordnungstabelle[[#This Row],[noch offener
Restbetrag
(wenn keine Ratenzahlung vereinbart)]],0)</f>
        <v>0</v>
      </c>
      <c r="AL369" s="68"/>
      <c r="AM369" s="65"/>
      <c r="AN369" s="8"/>
      <c r="AO369" s="5"/>
      <c r="AP369" s="12"/>
      <c r="AQ369" s="7"/>
      <c r="AR369" s="7"/>
      <c r="AS369" s="5"/>
      <c r="AT369" s="129"/>
      <c r="AU369" s="57"/>
      <c r="AV369" s="4"/>
    </row>
    <row r="370" spans="1:48" s="72" customFormat="1" x14ac:dyDescent="0.25">
      <c r="A370" s="14">
        <v>367</v>
      </c>
      <c r="F370" s="131"/>
      <c r="G370" s="2"/>
      <c r="H370" s="2"/>
      <c r="I370" s="78"/>
      <c r="J370" s="3"/>
      <c r="K370" s="114"/>
      <c r="L370" s="3"/>
      <c r="M370" s="114"/>
      <c r="N370" s="3"/>
      <c r="O370" s="114"/>
      <c r="P370" s="3"/>
      <c r="Q370" s="114"/>
      <c r="R370" s="3"/>
      <c r="S370" s="114"/>
      <c r="T370" s="3"/>
      <c r="U370" s="114"/>
      <c r="V370" s="10">
        <f t="shared" si="7"/>
        <v>0</v>
      </c>
      <c r="W370" s="162"/>
      <c r="X370" s="70"/>
      <c r="Y370" s="76"/>
      <c r="Z370" s="70"/>
      <c r="AC370" s="104"/>
      <c r="AD370" s="2"/>
      <c r="AE370" s="2"/>
      <c r="AF370" s="144"/>
      <c r="AG370" s="96"/>
      <c r="AH370" s="116"/>
      <c r="AI370" s="143">
        <f>IF(OR(Anordnungstabelle[[#This Row],[Raten-
Zahlung]]="Ja",Anordnungstabelle[[#This Row],[Raten-
Zahlung]]="Rücknahme"),Anordnungstabelle[[#This Row],[Gesamtbetrag]]-Anordnungstabelle[[#This Row],[noch offener
Ratenbetrag]],0)</f>
        <v>0</v>
      </c>
      <c r="AJ370" s="121"/>
      <c r="AK370" s="119">
        <f>IF(Anordnungstabelle[[#This Row],[noch offener
Restbetrag
(wenn keine Ratenzahlung vereinbart)]]&gt;0,Anordnungstabelle[[#This Row],[Gesamtbetrag]]-Anordnungstabelle[[#This Row],[noch offener
Restbetrag
(wenn keine Ratenzahlung vereinbart)]],0)</f>
        <v>0</v>
      </c>
      <c r="AL370" s="68"/>
      <c r="AM370" s="65"/>
      <c r="AN370" s="8"/>
      <c r="AO370" s="5"/>
      <c r="AP370" s="12"/>
      <c r="AQ370" s="7"/>
      <c r="AR370" s="7"/>
      <c r="AS370" s="5"/>
      <c r="AT370" s="129"/>
      <c r="AU370" s="57"/>
      <c r="AV370" s="4"/>
    </row>
    <row r="371" spans="1:48" s="72" customFormat="1" x14ac:dyDescent="0.25">
      <c r="A371" s="14">
        <v>368</v>
      </c>
      <c r="F371" s="131"/>
      <c r="G371" s="2"/>
      <c r="H371" s="2"/>
      <c r="I371" s="78"/>
      <c r="J371" s="3"/>
      <c r="K371" s="114"/>
      <c r="L371" s="3"/>
      <c r="M371" s="114"/>
      <c r="N371" s="3"/>
      <c r="O371" s="114"/>
      <c r="P371" s="3"/>
      <c r="Q371" s="114"/>
      <c r="R371" s="3"/>
      <c r="S371" s="114"/>
      <c r="T371" s="3"/>
      <c r="U371" s="114"/>
      <c r="V371" s="10">
        <f t="shared" si="7"/>
        <v>0</v>
      </c>
      <c r="W371" s="162"/>
      <c r="X371" s="70"/>
      <c r="Y371" s="76"/>
      <c r="Z371" s="70"/>
      <c r="AC371" s="104"/>
      <c r="AD371" s="2"/>
      <c r="AE371" s="2"/>
      <c r="AF371" s="144"/>
      <c r="AG371" s="96"/>
      <c r="AH371" s="116"/>
      <c r="AI371" s="143">
        <f>IF(OR(Anordnungstabelle[[#This Row],[Raten-
Zahlung]]="Ja",Anordnungstabelle[[#This Row],[Raten-
Zahlung]]="Rücknahme"),Anordnungstabelle[[#This Row],[Gesamtbetrag]]-Anordnungstabelle[[#This Row],[noch offener
Ratenbetrag]],0)</f>
        <v>0</v>
      </c>
      <c r="AJ371" s="121"/>
      <c r="AK371" s="119">
        <f>IF(Anordnungstabelle[[#This Row],[noch offener
Restbetrag
(wenn keine Ratenzahlung vereinbart)]]&gt;0,Anordnungstabelle[[#This Row],[Gesamtbetrag]]-Anordnungstabelle[[#This Row],[noch offener
Restbetrag
(wenn keine Ratenzahlung vereinbart)]],0)</f>
        <v>0</v>
      </c>
      <c r="AL371" s="68"/>
      <c r="AM371" s="65"/>
      <c r="AN371" s="8"/>
      <c r="AO371" s="5"/>
      <c r="AP371" s="12"/>
      <c r="AQ371" s="7"/>
      <c r="AR371" s="7"/>
      <c r="AS371" s="5"/>
      <c r="AT371" s="129"/>
      <c r="AU371" s="57"/>
      <c r="AV371" s="4"/>
    </row>
    <row r="372" spans="1:48" s="72" customFormat="1" x14ac:dyDescent="0.25">
      <c r="A372" s="14">
        <v>369</v>
      </c>
      <c r="F372" s="131"/>
      <c r="G372" s="2"/>
      <c r="H372" s="2"/>
      <c r="I372" s="78"/>
      <c r="J372" s="3"/>
      <c r="K372" s="114"/>
      <c r="L372" s="3"/>
      <c r="M372" s="114"/>
      <c r="N372" s="3"/>
      <c r="O372" s="114"/>
      <c r="P372" s="3"/>
      <c r="Q372" s="114"/>
      <c r="R372" s="3"/>
      <c r="S372" s="114"/>
      <c r="T372" s="3"/>
      <c r="U372" s="114"/>
      <c r="V372" s="10">
        <f t="shared" si="7"/>
        <v>0</v>
      </c>
      <c r="W372" s="162"/>
      <c r="X372" s="70"/>
      <c r="Y372" s="76"/>
      <c r="Z372" s="70"/>
      <c r="AC372" s="104"/>
      <c r="AD372" s="2"/>
      <c r="AE372" s="2"/>
      <c r="AF372" s="144"/>
      <c r="AG372" s="96"/>
      <c r="AH372" s="116"/>
      <c r="AI372" s="143">
        <f>IF(OR(Anordnungstabelle[[#This Row],[Raten-
Zahlung]]="Ja",Anordnungstabelle[[#This Row],[Raten-
Zahlung]]="Rücknahme"),Anordnungstabelle[[#This Row],[Gesamtbetrag]]-Anordnungstabelle[[#This Row],[noch offener
Ratenbetrag]],0)</f>
        <v>0</v>
      </c>
      <c r="AJ372" s="121"/>
      <c r="AK372" s="119">
        <f>IF(Anordnungstabelle[[#This Row],[noch offener
Restbetrag
(wenn keine Ratenzahlung vereinbart)]]&gt;0,Anordnungstabelle[[#This Row],[Gesamtbetrag]]-Anordnungstabelle[[#This Row],[noch offener
Restbetrag
(wenn keine Ratenzahlung vereinbart)]],0)</f>
        <v>0</v>
      </c>
      <c r="AL372" s="68"/>
      <c r="AM372" s="65"/>
      <c r="AN372" s="8"/>
      <c r="AO372" s="5"/>
      <c r="AP372" s="12"/>
      <c r="AQ372" s="7"/>
      <c r="AR372" s="7"/>
      <c r="AS372" s="5"/>
      <c r="AT372" s="129"/>
      <c r="AU372" s="57"/>
      <c r="AV372" s="4"/>
    </row>
    <row r="373" spans="1:48" s="72" customFormat="1" x14ac:dyDescent="0.25">
      <c r="A373" s="14">
        <v>370</v>
      </c>
      <c r="F373" s="131"/>
      <c r="G373" s="2"/>
      <c r="H373" s="2"/>
      <c r="I373" s="78"/>
      <c r="J373" s="3"/>
      <c r="K373" s="114"/>
      <c r="L373" s="3"/>
      <c r="M373" s="114"/>
      <c r="N373" s="3"/>
      <c r="O373" s="114"/>
      <c r="P373" s="3"/>
      <c r="Q373" s="114"/>
      <c r="R373" s="3"/>
      <c r="S373" s="114"/>
      <c r="T373" s="3"/>
      <c r="U373" s="114"/>
      <c r="V373" s="10">
        <f t="shared" si="7"/>
        <v>0</v>
      </c>
      <c r="W373" s="162"/>
      <c r="X373" s="70"/>
      <c r="Y373" s="76"/>
      <c r="Z373" s="70"/>
      <c r="AC373" s="104"/>
      <c r="AD373" s="2"/>
      <c r="AE373" s="2"/>
      <c r="AF373" s="144"/>
      <c r="AG373" s="96"/>
      <c r="AH373" s="116"/>
      <c r="AI373" s="143">
        <f>IF(OR(Anordnungstabelle[[#This Row],[Raten-
Zahlung]]="Ja",Anordnungstabelle[[#This Row],[Raten-
Zahlung]]="Rücknahme"),Anordnungstabelle[[#This Row],[Gesamtbetrag]]-Anordnungstabelle[[#This Row],[noch offener
Ratenbetrag]],0)</f>
        <v>0</v>
      </c>
      <c r="AJ373" s="121"/>
      <c r="AK373" s="119">
        <f>IF(Anordnungstabelle[[#This Row],[noch offener
Restbetrag
(wenn keine Ratenzahlung vereinbart)]]&gt;0,Anordnungstabelle[[#This Row],[Gesamtbetrag]]-Anordnungstabelle[[#This Row],[noch offener
Restbetrag
(wenn keine Ratenzahlung vereinbart)]],0)</f>
        <v>0</v>
      </c>
      <c r="AL373" s="68"/>
      <c r="AM373" s="65"/>
      <c r="AN373" s="8"/>
      <c r="AO373" s="5"/>
      <c r="AP373" s="12"/>
      <c r="AQ373" s="7"/>
      <c r="AR373" s="7"/>
      <c r="AS373" s="5"/>
      <c r="AT373" s="129"/>
      <c r="AU373" s="57"/>
      <c r="AV373" s="4"/>
    </row>
    <row r="374" spans="1:48" s="72" customFormat="1" x14ac:dyDescent="0.25">
      <c r="A374" s="14">
        <v>371</v>
      </c>
      <c r="F374" s="131"/>
      <c r="G374" s="2"/>
      <c r="H374" s="2"/>
      <c r="I374" s="78"/>
      <c r="J374" s="3"/>
      <c r="K374" s="114"/>
      <c r="L374" s="3"/>
      <c r="M374" s="114"/>
      <c r="N374" s="3"/>
      <c r="O374" s="114"/>
      <c r="P374" s="3"/>
      <c r="Q374" s="114"/>
      <c r="R374" s="3"/>
      <c r="S374" s="114"/>
      <c r="T374" s="3"/>
      <c r="U374" s="114"/>
      <c r="V374" s="10">
        <f t="shared" si="7"/>
        <v>0</v>
      </c>
      <c r="W374" s="162"/>
      <c r="X374" s="70"/>
      <c r="Y374" s="76"/>
      <c r="Z374" s="70"/>
      <c r="AC374" s="104"/>
      <c r="AD374" s="2"/>
      <c r="AE374" s="2"/>
      <c r="AF374" s="144"/>
      <c r="AG374" s="96"/>
      <c r="AH374" s="116"/>
      <c r="AI374" s="143">
        <f>IF(OR(Anordnungstabelle[[#This Row],[Raten-
Zahlung]]="Ja",Anordnungstabelle[[#This Row],[Raten-
Zahlung]]="Rücknahme"),Anordnungstabelle[[#This Row],[Gesamtbetrag]]-Anordnungstabelle[[#This Row],[noch offener
Ratenbetrag]],0)</f>
        <v>0</v>
      </c>
      <c r="AJ374" s="121"/>
      <c r="AK374" s="119">
        <f>IF(Anordnungstabelle[[#This Row],[noch offener
Restbetrag
(wenn keine Ratenzahlung vereinbart)]]&gt;0,Anordnungstabelle[[#This Row],[Gesamtbetrag]]-Anordnungstabelle[[#This Row],[noch offener
Restbetrag
(wenn keine Ratenzahlung vereinbart)]],0)</f>
        <v>0</v>
      </c>
      <c r="AL374" s="68"/>
      <c r="AM374" s="65"/>
      <c r="AN374" s="8"/>
      <c r="AO374" s="5"/>
      <c r="AP374" s="12"/>
      <c r="AQ374" s="7"/>
      <c r="AR374" s="7"/>
      <c r="AS374" s="5"/>
      <c r="AT374" s="129"/>
      <c r="AU374" s="57"/>
      <c r="AV374" s="4"/>
    </row>
    <row r="375" spans="1:48" s="72" customFormat="1" x14ac:dyDescent="0.25">
      <c r="A375" s="14">
        <v>372</v>
      </c>
      <c r="F375" s="131"/>
      <c r="G375" s="2"/>
      <c r="H375" s="2"/>
      <c r="I375" s="78"/>
      <c r="J375" s="3"/>
      <c r="K375" s="114"/>
      <c r="L375" s="3"/>
      <c r="M375" s="114"/>
      <c r="N375" s="3"/>
      <c r="O375" s="114"/>
      <c r="P375" s="3"/>
      <c r="Q375" s="114"/>
      <c r="R375" s="3"/>
      <c r="S375" s="114"/>
      <c r="T375" s="3"/>
      <c r="U375" s="114"/>
      <c r="V375" s="10">
        <f t="shared" si="7"/>
        <v>0</v>
      </c>
      <c r="W375" s="162"/>
      <c r="X375" s="70"/>
      <c r="Y375" s="76"/>
      <c r="Z375" s="70"/>
      <c r="AC375" s="104"/>
      <c r="AD375" s="2"/>
      <c r="AE375" s="2"/>
      <c r="AF375" s="144"/>
      <c r="AG375" s="96"/>
      <c r="AH375" s="116"/>
      <c r="AI375" s="143">
        <f>IF(OR(Anordnungstabelle[[#This Row],[Raten-
Zahlung]]="Ja",Anordnungstabelle[[#This Row],[Raten-
Zahlung]]="Rücknahme"),Anordnungstabelle[[#This Row],[Gesamtbetrag]]-Anordnungstabelle[[#This Row],[noch offener
Ratenbetrag]],0)</f>
        <v>0</v>
      </c>
      <c r="AJ375" s="121"/>
      <c r="AK375" s="119">
        <f>IF(Anordnungstabelle[[#This Row],[noch offener
Restbetrag
(wenn keine Ratenzahlung vereinbart)]]&gt;0,Anordnungstabelle[[#This Row],[Gesamtbetrag]]-Anordnungstabelle[[#This Row],[noch offener
Restbetrag
(wenn keine Ratenzahlung vereinbart)]],0)</f>
        <v>0</v>
      </c>
      <c r="AL375" s="68"/>
      <c r="AM375" s="65"/>
      <c r="AN375" s="8"/>
      <c r="AO375" s="5"/>
      <c r="AP375" s="12"/>
      <c r="AQ375" s="7"/>
      <c r="AR375" s="7"/>
      <c r="AS375" s="5"/>
      <c r="AT375" s="129"/>
      <c r="AU375" s="57"/>
      <c r="AV375" s="4"/>
    </row>
    <row r="376" spans="1:48" s="72" customFormat="1" x14ac:dyDescent="0.25">
      <c r="A376" s="14">
        <v>373</v>
      </c>
      <c r="F376" s="131"/>
      <c r="G376" s="2"/>
      <c r="H376" s="2"/>
      <c r="I376" s="78"/>
      <c r="J376" s="3"/>
      <c r="K376" s="114"/>
      <c r="L376" s="3"/>
      <c r="M376" s="114"/>
      <c r="N376" s="3"/>
      <c r="O376" s="114"/>
      <c r="P376" s="3"/>
      <c r="Q376" s="114"/>
      <c r="R376" s="3"/>
      <c r="S376" s="114"/>
      <c r="T376" s="3"/>
      <c r="U376" s="114"/>
      <c r="V376" s="10">
        <f t="shared" si="7"/>
        <v>0</v>
      </c>
      <c r="W376" s="162"/>
      <c r="X376" s="70"/>
      <c r="Y376" s="76"/>
      <c r="Z376" s="70"/>
      <c r="AC376" s="104"/>
      <c r="AD376" s="2"/>
      <c r="AE376" s="2"/>
      <c r="AF376" s="144"/>
      <c r="AG376" s="96"/>
      <c r="AH376" s="116"/>
      <c r="AI376" s="143">
        <f>IF(OR(Anordnungstabelle[[#This Row],[Raten-
Zahlung]]="Ja",Anordnungstabelle[[#This Row],[Raten-
Zahlung]]="Rücknahme"),Anordnungstabelle[[#This Row],[Gesamtbetrag]]-Anordnungstabelle[[#This Row],[noch offener
Ratenbetrag]],0)</f>
        <v>0</v>
      </c>
      <c r="AJ376" s="121"/>
      <c r="AK376" s="119">
        <f>IF(Anordnungstabelle[[#This Row],[noch offener
Restbetrag
(wenn keine Ratenzahlung vereinbart)]]&gt;0,Anordnungstabelle[[#This Row],[Gesamtbetrag]]-Anordnungstabelle[[#This Row],[noch offener
Restbetrag
(wenn keine Ratenzahlung vereinbart)]],0)</f>
        <v>0</v>
      </c>
      <c r="AL376" s="68"/>
      <c r="AM376" s="65"/>
      <c r="AN376" s="8"/>
      <c r="AO376" s="5"/>
      <c r="AP376" s="12"/>
      <c r="AQ376" s="7"/>
      <c r="AR376" s="7"/>
      <c r="AS376" s="5"/>
      <c r="AT376" s="129"/>
      <c r="AU376" s="57"/>
      <c r="AV376" s="4"/>
    </row>
    <row r="377" spans="1:48" s="72" customFormat="1" x14ac:dyDescent="0.25">
      <c r="A377" s="14">
        <v>374</v>
      </c>
      <c r="F377" s="131"/>
      <c r="G377" s="2"/>
      <c r="H377" s="2"/>
      <c r="I377" s="78"/>
      <c r="J377" s="3"/>
      <c r="K377" s="114"/>
      <c r="L377" s="3"/>
      <c r="M377" s="114"/>
      <c r="N377" s="3"/>
      <c r="O377" s="114"/>
      <c r="P377" s="3"/>
      <c r="Q377" s="114"/>
      <c r="R377" s="3"/>
      <c r="S377" s="114"/>
      <c r="T377" s="3"/>
      <c r="U377" s="114"/>
      <c r="V377" s="10">
        <f t="shared" si="7"/>
        <v>0</v>
      </c>
      <c r="W377" s="162"/>
      <c r="X377" s="70"/>
      <c r="Y377" s="76"/>
      <c r="Z377" s="70"/>
      <c r="AC377" s="104"/>
      <c r="AD377" s="2"/>
      <c r="AE377" s="2"/>
      <c r="AF377" s="144"/>
      <c r="AG377" s="96"/>
      <c r="AH377" s="116"/>
      <c r="AI377" s="143">
        <f>IF(OR(Anordnungstabelle[[#This Row],[Raten-
Zahlung]]="Ja",Anordnungstabelle[[#This Row],[Raten-
Zahlung]]="Rücknahme"),Anordnungstabelle[[#This Row],[Gesamtbetrag]]-Anordnungstabelle[[#This Row],[noch offener
Ratenbetrag]],0)</f>
        <v>0</v>
      </c>
      <c r="AJ377" s="121"/>
      <c r="AK377" s="119">
        <f>IF(Anordnungstabelle[[#This Row],[noch offener
Restbetrag
(wenn keine Ratenzahlung vereinbart)]]&gt;0,Anordnungstabelle[[#This Row],[Gesamtbetrag]]-Anordnungstabelle[[#This Row],[noch offener
Restbetrag
(wenn keine Ratenzahlung vereinbart)]],0)</f>
        <v>0</v>
      </c>
      <c r="AL377" s="68"/>
      <c r="AM377" s="65"/>
      <c r="AN377" s="8"/>
      <c r="AO377" s="5"/>
      <c r="AP377" s="12"/>
      <c r="AQ377" s="7"/>
      <c r="AR377" s="7"/>
      <c r="AS377" s="5"/>
      <c r="AT377" s="129"/>
      <c r="AU377" s="57"/>
      <c r="AV377" s="4"/>
    </row>
    <row r="378" spans="1:48" s="72" customFormat="1" x14ac:dyDescent="0.25">
      <c r="A378" s="14">
        <v>375</v>
      </c>
      <c r="F378" s="131"/>
      <c r="G378" s="2"/>
      <c r="H378" s="2"/>
      <c r="I378" s="78"/>
      <c r="J378" s="3"/>
      <c r="K378" s="114"/>
      <c r="L378" s="3"/>
      <c r="M378" s="114"/>
      <c r="N378" s="3"/>
      <c r="O378" s="114"/>
      <c r="P378" s="3"/>
      <c r="Q378" s="114"/>
      <c r="R378" s="3"/>
      <c r="S378" s="114"/>
      <c r="T378" s="3"/>
      <c r="U378" s="114"/>
      <c r="V378" s="10">
        <f t="shared" si="7"/>
        <v>0</v>
      </c>
      <c r="W378" s="162"/>
      <c r="X378" s="70"/>
      <c r="Y378" s="76"/>
      <c r="Z378" s="70"/>
      <c r="AC378" s="104"/>
      <c r="AD378" s="2"/>
      <c r="AE378" s="2"/>
      <c r="AF378" s="144"/>
      <c r="AG378" s="96"/>
      <c r="AH378" s="116"/>
      <c r="AI378" s="143">
        <f>IF(OR(Anordnungstabelle[[#This Row],[Raten-
Zahlung]]="Ja",Anordnungstabelle[[#This Row],[Raten-
Zahlung]]="Rücknahme"),Anordnungstabelle[[#This Row],[Gesamtbetrag]]-Anordnungstabelle[[#This Row],[noch offener
Ratenbetrag]],0)</f>
        <v>0</v>
      </c>
      <c r="AJ378" s="121"/>
      <c r="AK378" s="119">
        <f>IF(Anordnungstabelle[[#This Row],[noch offener
Restbetrag
(wenn keine Ratenzahlung vereinbart)]]&gt;0,Anordnungstabelle[[#This Row],[Gesamtbetrag]]-Anordnungstabelle[[#This Row],[noch offener
Restbetrag
(wenn keine Ratenzahlung vereinbart)]],0)</f>
        <v>0</v>
      </c>
      <c r="AL378" s="68"/>
      <c r="AM378" s="65"/>
      <c r="AN378" s="8"/>
      <c r="AO378" s="5"/>
      <c r="AP378" s="12"/>
      <c r="AQ378" s="7"/>
      <c r="AR378" s="7"/>
      <c r="AS378" s="5"/>
      <c r="AT378" s="129"/>
      <c r="AU378" s="57"/>
      <c r="AV378" s="4"/>
    </row>
    <row r="379" spans="1:48" s="72" customFormat="1" x14ac:dyDescent="0.25">
      <c r="A379" s="14">
        <v>376</v>
      </c>
      <c r="F379" s="131"/>
      <c r="G379" s="2"/>
      <c r="H379" s="2"/>
      <c r="I379" s="78"/>
      <c r="J379" s="3"/>
      <c r="K379" s="114"/>
      <c r="L379" s="3"/>
      <c r="M379" s="114"/>
      <c r="N379" s="3"/>
      <c r="O379" s="114"/>
      <c r="P379" s="3"/>
      <c r="Q379" s="114"/>
      <c r="R379" s="3"/>
      <c r="S379" s="114"/>
      <c r="T379" s="3"/>
      <c r="U379" s="114"/>
      <c r="V379" s="10">
        <f t="shared" si="7"/>
        <v>0</v>
      </c>
      <c r="W379" s="162"/>
      <c r="X379" s="70"/>
      <c r="Y379" s="76"/>
      <c r="Z379" s="70"/>
      <c r="AC379" s="104"/>
      <c r="AD379" s="2"/>
      <c r="AE379" s="2"/>
      <c r="AF379" s="144"/>
      <c r="AG379" s="96"/>
      <c r="AH379" s="116"/>
      <c r="AI379" s="143">
        <f>IF(OR(Anordnungstabelle[[#This Row],[Raten-
Zahlung]]="Ja",Anordnungstabelle[[#This Row],[Raten-
Zahlung]]="Rücknahme"),Anordnungstabelle[[#This Row],[Gesamtbetrag]]-Anordnungstabelle[[#This Row],[noch offener
Ratenbetrag]],0)</f>
        <v>0</v>
      </c>
      <c r="AJ379" s="121"/>
      <c r="AK379" s="119">
        <f>IF(Anordnungstabelle[[#This Row],[noch offener
Restbetrag
(wenn keine Ratenzahlung vereinbart)]]&gt;0,Anordnungstabelle[[#This Row],[Gesamtbetrag]]-Anordnungstabelle[[#This Row],[noch offener
Restbetrag
(wenn keine Ratenzahlung vereinbart)]],0)</f>
        <v>0</v>
      </c>
      <c r="AL379" s="68"/>
      <c r="AM379" s="65"/>
      <c r="AN379" s="8"/>
      <c r="AO379" s="5"/>
      <c r="AP379" s="12"/>
      <c r="AQ379" s="7"/>
      <c r="AR379" s="7"/>
      <c r="AS379" s="5"/>
      <c r="AT379" s="129"/>
      <c r="AU379" s="57"/>
      <c r="AV379" s="4"/>
    </row>
    <row r="380" spans="1:48" s="72" customFormat="1" x14ac:dyDescent="0.25">
      <c r="A380" s="14">
        <v>377</v>
      </c>
      <c r="F380" s="131"/>
      <c r="G380" s="2"/>
      <c r="H380" s="2"/>
      <c r="I380" s="78"/>
      <c r="J380" s="3"/>
      <c r="K380" s="114"/>
      <c r="L380" s="3"/>
      <c r="M380" s="114"/>
      <c r="N380" s="3"/>
      <c r="O380" s="114"/>
      <c r="P380" s="3"/>
      <c r="Q380" s="114"/>
      <c r="R380" s="3"/>
      <c r="S380" s="114"/>
      <c r="T380" s="3"/>
      <c r="U380" s="114"/>
      <c r="V380" s="10">
        <f t="shared" si="7"/>
        <v>0</v>
      </c>
      <c r="W380" s="162"/>
      <c r="X380" s="70"/>
      <c r="Y380" s="76"/>
      <c r="Z380" s="70"/>
      <c r="AC380" s="104"/>
      <c r="AD380" s="2"/>
      <c r="AE380" s="2"/>
      <c r="AF380" s="144"/>
      <c r="AG380" s="96"/>
      <c r="AH380" s="116"/>
      <c r="AI380" s="143">
        <f>IF(OR(Anordnungstabelle[[#This Row],[Raten-
Zahlung]]="Ja",Anordnungstabelle[[#This Row],[Raten-
Zahlung]]="Rücknahme"),Anordnungstabelle[[#This Row],[Gesamtbetrag]]-Anordnungstabelle[[#This Row],[noch offener
Ratenbetrag]],0)</f>
        <v>0</v>
      </c>
      <c r="AJ380" s="121"/>
      <c r="AK380" s="119">
        <f>IF(Anordnungstabelle[[#This Row],[noch offener
Restbetrag
(wenn keine Ratenzahlung vereinbart)]]&gt;0,Anordnungstabelle[[#This Row],[Gesamtbetrag]]-Anordnungstabelle[[#This Row],[noch offener
Restbetrag
(wenn keine Ratenzahlung vereinbart)]],0)</f>
        <v>0</v>
      </c>
      <c r="AL380" s="68"/>
      <c r="AM380" s="65"/>
      <c r="AN380" s="8"/>
      <c r="AO380" s="5"/>
      <c r="AP380" s="12"/>
      <c r="AQ380" s="7"/>
      <c r="AR380" s="7"/>
      <c r="AS380" s="5"/>
      <c r="AT380" s="129"/>
      <c r="AU380" s="57"/>
      <c r="AV380" s="4"/>
    </row>
    <row r="381" spans="1:48" s="72" customFormat="1" x14ac:dyDescent="0.25">
      <c r="A381" s="14">
        <v>378</v>
      </c>
      <c r="F381" s="131"/>
      <c r="G381" s="2"/>
      <c r="H381" s="2"/>
      <c r="I381" s="78"/>
      <c r="J381" s="3"/>
      <c r="K381" s="114"/>
      <c r="L381" s="3"/>
      <c r="M381" s="114"/>
      <c r="N381" s="3"/>
      <c r="O381" s="114"/>
      <c r="P381" s="3"/>
      <c r="Q381" s="114"/>
      <c r="R381" s="3"/>
      <c r="S381" s="114"/>
      <c r="T381" s="3"/>
      <c r="U381" s="114"/>
      <c r="V381" s="10">
        <f t="shared" si="7"/>
        <v>0</v>
      </c>
      <c r="W381" s="162"/>
      <c r="X381" s="70"/>
      <c r="Y381" s="76"/>
      <c r="Z381" s="70"/>
      <c r="AC381" s="104"/>
      <c r="AD381" s="2"/>
      <c r="AE381" s="2"/>
      <c r="AF381" s="144"/>
      <c r="AG381" s="96"/>
      <c r="AH381" s="116"/>
      <c r="AI381" s="143">
        <f>IF(OR(Anordnungstabelle[[#This Row],[Raten-
Zahlung]]="Ja",Anordnungstabelle[[#This Row],[Raten-
Zahlung]]="Rücknahme"),Anordnungstabelle[[#This Row],[Gesamtbetrag]]-Anordnungstabelle[[#This Row],[noch offener
Ratenbetrag]],0)</f>
        <v>0</v>
      </c>
      <c r="AJ381" s="121"/>
      <c r="AK381" s="119">
        <f>IF(Anordnungstabelle[[#This Row],[noch offener
Restbetrag
(wenn keine Ratenzahlung vereinbart)]]&gt;0,Anordnungstabelle[[#This Row],[Gesamtbetrag]]-Anordnungstabelle[[#This Row],[noch offener
Restbetrag
(wenn keine Ratenzahlung vereinbart)]],0)</f>
        <v>0</v>
      </c>
      <c r="AL381" s="68"/>
      <c r="AM381" s="65"/>
      <c r="AN381" s="8"/>
      <c r="AO381" s="5"/>
      <c r="AP381" s="12"/>
      <c r="AQ381" s="7"/>
      <c r="AR381" s="7"/>
      <c r="AS381" s="5"/>
      <c r="AT381" s="129"/>
      <c r="AU381" s="57"/>
      <c r="AV381" s="4"/>
    </row>
    <row r="382" spans="1:48" s="72" customFormat="1" x14ac:dyDescent="0.25">
      <c r="A382" s="14">
        <v>379</v>
      </c>
      <c r="F382" s="131"/>
      <c r="G382" s="2"/>
      <c r="H382" s="2"/>
      <c r="I382" s="78"/>
      <c r="J382" s="3"/>
      <c r="K382" s="114"/>
      <c r="L382" s="3"/>
      <c r="M382" s="114"/>
      <c r="N382" s="3"/>
      <c r="O382" s="114"/>
      <c r="P382" s="3"/>
      <c r="Q382" s="114"/>
      <c r="R382" s="3"/>
      <c r="S382" s="114"/>
      <c r="T382" s="3"/>
      <c r="U382" s="114"/>
      <c r="V382" s="10">
        <f t="shared" si="7"/>
        <v>0</v>
      </c>
      <c r="W382" s="162"/>
      <c r="X382" s="70"/>
      <c r="Y382" s="76"/>
      <c r="Z382" s="70"/>
      <c r="AC382" s="104"/>
      <c r="AD382" s="2"/>
      <c r="AE382" s="2"/>
      <c r="AF382" s="144"/>
      <c r="AG382" s="96"/>
      <c r="AH382" s="116"/>
      <c r="AI382" s="143">
        <f>IF(OR(Anordnungstabelle[[#This Row],[Raten-
Zahlung]]="Ja",Anordnungstabelle[[#This Row],[Raten-
Zahlung]]="Rücknahme"),Anordnungstabelle[[#This Row],[Gesamtbetrag]]-Anordnungstabelle[[#This Row],[noch offener
Ratenbetrag]],0)</f>
        <v>0</v>
      </c>
      <c r="AJ382" s="121"/>
      <c r="AK382" s="119">
        <f>IF(Anordnungstabelle[[#This Row],[noch offener
Restbetrag
(wenn keine Ratenzahlung vereinbart)]]&gt;0,Anordnungstabelle[[#This Row],[Gesamtbetrag]]-Anordnungstabelle[[#This Row],[noch offener
Restbetrag
(wenn keine Ratenzahlung vereinbart)]],0)</f>
        <v>0</v>
      </c>
      <c r="AL382" s="68"/>
      <c r="AM382" s="65"/>
      <c r="AN382" s="8"/>
      <c r="AO382" s="5"/>
      <c r="AP382" s="12"/>
      <c r="AQ382" s="7"/>
      <c r="AR382" s="7"/>
      <c r="AS382" s="5"/>
      <c r="AT382" s="129"/>
      <c r="AU382" s="57"/>
      <c r="AV382" s="4"/>
    </row>
    <row r="383" spans="1:48" s="72" customFormat="1" x14ac:dyDescent="0.25">
      <c r="A383" s="14">
        <v>380</v>
      </c>
      <c r="F383" s="131"/>
      <c r="G383" s="2"/>
      <c r="H383" s="2"/>
      <c r="I383" s="78"/>
      <c r="J383" s="3"/>
      <c r="K383" s="114"/>
      <c r="L383" s="3"/>
      <c r="M383" s="114"/>
      <c r="N383" s="3"/>
      <c r="O383" s="114"/>
      <c r="P383" s="3"/>
      <c r="Q383" s="114"/>
      <c r="R383" s="3"/>
      <c r="S383" s="114"/>
      <c r="T383" s="3"/>
      <c r="U383" s="114"/>
      <c r="V383" s="10">
        <f t="shared" si="7"/>
        <v>0</v>
      </c>
      <c r="W383" s="162"/>
      <c r="X383" s="70"/>
      <c r="Y383" s="76"/>
      <c r="Z383" s="70"/>
      <c r="AC383" s="104"/>
      <c r="AD383" s="2"/>
      <c r="AE383" s="2"/>
      <c r="AF383" s="144"/>
      <c r="AG383" s="96"/>
      <c r="AH383" s="116"/>
      <c r="AI383" s="143">
        <f>IF(OR(Anordnungstabelle[[#This Row],[Raten-
Zahlung]]="Ja",Anordnungstabelle[[#This Row],[Raten-
Zahlung]]="Rücknahme"),Anordnungstabelle[[#This Row],[Gesamtbetrag]]-Anordnungstabelle[[#This Row],[noch offener
Ratenbetrag]],0)</f>
        <v>0</v>
      </c>
      <c r="AJ383" s="121"/>
      <c r="AK383" s="119">
        <f>IF(Anordnungstabelle[[#This Row],[noch offener
Restbetrag
(wenn keine Ratenzahlung vereinbart)]]&gt;0,Anordnungstabelle[[#This Row],[Gesamtbetrag]]-Anordnungstabelle[[#This Row],[noch offener
Restbetrag
(wenn keine Ratenzahlung vereinbart)]],0)</f>
        <v>0</v>
      </c>
      <c r="AL383" s="68"/>
      <c r="AM383" s="65"/>
      <c r="AN383" s="8"/>
      <c r="AO383" s="5"/>
      <c r="AP383" s="12"/>
      <c r="AQ383" s="7"/>
      <c r="AR383" s="7"/>
      <c r="AS383" s="5"/>
      <c r="AT383" s="129"/>
      <c r="AU383" s="57"/>
      <c r="AV383" s="4"/>
    </row>
    <row r="384" spans="1:48" s="72" customFormat="1" x14ac:dyDescent="0.25">
      <c r="A384" s="14">
        <v>381</v>
      </c>
      <c r="F384" s="131"/>
      <c r="G384" s="2"/>
      <c r="H384" s="2"/>
      <c r="I384" s="78"/>
      <c r="J384" s="3"/>
      <c r="K384" s="114"/>
      <c r="L384" s="3"/>
      <c r="M384" s="114"/>
      <c r="N384" s="3"/>
      <c r="O384" s="114"/>
      <c r="P384" s="3"/>
      <c r="Q384" s="114"/>
      <c r="R384" s="3"/>
      <c r="S384" s="114"/>
      <c r="T384" s="3"/>
      <c r="U384" s="114"/>
      <c r="V384" s="10">
        <f t="shared" si="7"/>
        <v>0</v>
      </c>
      <c r="W384" s="162"/>
      <c r="X384" s="70"/>
      <c r="Y384" s="76"/>
      <c r="Z384" s="70"/>
      <c r="AC384" s="104"/>
      <c r="AD384" s="2"/>
      <c r="AE384" s="2"/>
      <c r="AF384" s="144"/>
      <c r="AG384" s="96"/>
      <c r="AH384" s="116"/>
      <c r="AI384" s="143">
        <f>IF(OR(Anordnungstabelle[[#This Row],[Raten-
Zahlung]]="Ja",Anordnungstabelle[[#This Row],[Raten-
Zahlung]]="Rücknahme"),Anordnungstabelle[[#This Row],[Gesamtbetrag]]-Anordnungstabelle[[#This Row],[noch offener
Ratenbetrag]],0)</f>
        <v>0</v>
      </c>
      <c r="AJ384" s="121"/>
      <c r="AK384" s="119">
        <f>IF(Anordnungstabelle[[#This Row],[noch offener
Restbetrag
(wenn keine Ratenzahlung vereinbart)]]&gt;0,Anordnungstabelle[[#This Row],[Gesamtbetrag]]-Anordnungstabelle[[#This Row],[noch offener
Restbetrag
(wenn keine Ratenzahlung vereinbart)]],0)</f>
        <v>0</v>
      </c>
      <c r="AL384" s="68"/>
      <c r="AM384" s="65"/>
      <c r="AN384" s="8"/>
      <c r="AO384" s="5"/>
      <c r="AP384" s="12"/>
      <c r="AQ384" s="7"/>
      <c r="AR384" s="7"/>
      <c r="AS384" s="5"/>
      <c r="AT384" s="129"/>
      <c r="AU384" s="57"/>
      <c r="AV384" s="4"/>
    </row>
    <row r="385" spans="1:48" s="72" customFormat="1" x14ac:dyDescent="0.25">
      <c r="A385" s="14">
        <v>382</v>
      </c>
      <c r="F385" s="131"/>
      <c r="G385" s="2"/>
      <c r="H385" s="2"/>
      <c r="I385" s="78"/>
      <c r="J385" s="3"/>
      <c r="K385" s="114"/>
      <c r="L385" s="3"/>
      <c r="M385" s="114"/>
      <c r="N385" s="3"/>
      <c r="O385" s="114"/>
      <c r="P385" s="3"/>
      <c r="Q385" s="114"/>
      <c r="R385" s="3"/>
      <c r="S385" s="114"/>
      <c r="T385" s="3"/>
      <c r="U385" s="114"/>
      <c r="V385" s="10">
        <f t="shared" si="7"/>
        <v>0</v>
      </c>
      <c r="W385" s="162"/>
      <c r="X385" s="70"/>
      <c r="Y385" s="76"/>
      <c r="Z385" s="70"/>
      <c r="AC385" s="104"/>
      <c r="AD385" s="2"/>
      <c r="AE385" s="2"/>
      <c r="AF385" s="144"/>
      <c r="AG385" s="96"/>
      <c r="AH385" s="116"/>
      <c r="AI385" s="143">
        <f>IF(OR(Anordnungstabelle[[#This Row],[Raten-
Zahlung]]="Ja",Anordnungstabelle[[#This Row],[Raten-
Zahlung]]="Rücknahme"),Anordnungstabelle[[#This Row],[Gesamtbetrag]]-Anordnungstabelle[[#This Row],[noch offener
Ratenbetrag]],0)</f>
        <v>0</v>
      </c>
      <c r="AJ385" s="121"/>
      <c r="AK385" s="119">
        <f>IF(Anordnungstabelle[[#This Row],[noch offener
Restbetrag
(wenn keine Ratenzahlung vereinbart)]]&gt;0,Anordnungstabelle[[#This Row],[Gesamtbetrag]]-Anordnungstabelle[[#This Row],[noch offener
Restbetrag
(wenn keine Ratenzahlung vereinbart)]],0)</f>
        <v>0</v>
      </c>
      <c r="AL385" s="68"/>
      <c r="AM385" s="65"/>
      <c r="AN385" s="8"/>
      <c r="AO385" s="5"/>
      <c r="AP385" s="12"/>
      <c r="AQ385" s="7"/>
      <c r="AR385" s="7"/>
      <c r="AS385" s="5"/>
      <c r="AT385" s="129"/>
      <c r="AU385" s="57"/>
      <c r="AV385" s="4"/>
    </row>
    <row r="386" spans="1:48" s="72" customFormat="1" x14ac:dyDescent="0.25">
      <c r="A386" s="14">
        <v>383</v>
      </c>
      <c r="F386" s="131"/>
      <c r="G386" s="2"/>
      <c r="H386" s="2"/>
      <c r="I386" s="78"/>
      <c r="J386" s="3"/>
      <c r="K386" s="114"/>
      <c r="L386" s="3"/>
      <c r="M386" s="114"/>
      <c r="N386" s="3"/>
      <c r="O386" s="114"/>
      <c r="P386" s="3"/>
      <c r="Q386" s="114"/>
      <c r="R386" s="3"/>
      <c r="S386" s="114"/>
      <c r="T386" s="3"/>
      <c r="U386" s="114"/>
      <c r="V386" s="10">
        <f t="shared" si="7"/>
        <v>0</v>
      </c>
      <c r="W386" s="162"/>
      <c r="X386" s="70"/>
      <c r="Y386" s="76"/>
      <c r="Z386" s="70"/>
      <c r="AC386" s="104"/>
      <c r="AD386" s="2"/>
      <c r="AE386" s="2"/>
      <c r="AF386" s="144"/>
      <c r="AG386" s="96"/>
      <c r="AH386" s="116"/>
      <c r="AI386" s="143">
        <f>IF(OR(Anordnungstabelle[[#This Row],[Raten-
Zahlung]]="Ja",Anordnungstabelle[[#This Row],[Raten-
Zahlung]]="Rücknahme"),Anordnungstabelle[[#This Row],[Gesamtbetrag]]-Anordnungstabelle[[#This Row],[noch offener
Ratenbetrag]],0)</f>
        <v>0</v>
      </c>
      <c r="AJ386" s="121"/>
      <c r="AK386" s="119">
        <f>IF(Anordnungstabelle[[#This Row],[noch offener
Restbetrag
(wenn keine Ratenzahlung vereinbart)]]&gt;0,Anordnungstabelle[[#This Row],[Gesamtbetrag]]-Anordnungstabelle[[#This Row],[noch offener
Restbetrag
(wenn keine Ratenzahlung vereinbart)]],0)</f>
        <v>0</v>
      </c>
      <c r="AL386" s="68"/>
      <c r="AM386" s="65"/>
      <c r="AN386" s="8"/>
      <c r="AO386" s="5"/>
      <c r="AP386" s="12"/>
      <c r="AQ386" s="7"/>
      <c r="AR386" s="7"/>
      <c r="AS386" s="5"/>
      <c r="AT386" s="129"/>
      <c r="AU386" s="57"/>
      <c r="AV386" s="4"/>
    </row>
    <row r="387" spans="1:48" s="72" customFormat="1" x14ac:dyDescent="0.25">
      <c r="A387" s="14">
        <v>384</v>
      </c>
      <c r="F387" s="131"/>
      <c r="G387" s="2"/>
      <c r="H387" s="2"/>
      <c r="I387" s="78"/>
      <c r="J387" s="3"/>
      <c r="K387" s="114"/>
      <c r="L387" s="3"/>
      <c r="M387" s="114"/>
      <c r="N387" s="3"/>
      <c r="O387" s="114"/>
      <c r="P387" s="3"/>
      <c r="Q387" s="114"/>
      <c r="R387" s="3"/>
      <c r="S387" s="114"/>
      <c r="T387" s="3"/>
      <c r="U387" s="114"/>
      <c r="V387" s="10">
        <f t="shared" si="7"/>
        <v>0</v>
      </c>
      <c r="W387" s="162"/>
      <c r="X387" s="70"/>
      <c r="Y387" s="76"/>
      <c r="Z387" s="70"/>
      <c r="AC387" s="104"/>
      <c r="AD387" s="2"/>
      <c r="AE387" s="2"/>
      <c r="AF387" s="144"/>
      <c r="AG387" s="96"/>
      <c r="AH387" s="116"/>
      <c r="AI387" s="143">
        <f>IF(OR(Anordnungstabelle[[#This Row],[Raten-
Zahlung]]="Ja",Anordnungstabelle[[#This Row],[Raten-
Zahlung]]="Rücknahme"),Anordnungstabelle[[#This Row],[Gesamtbetrag]]-Anordnungstabelle[[#This Row],[noch offener
Ratenbetrag]],0)</f>
        <v>0</v>
      </c>
      <c r="AJ387" s="121"/>
      <c r="AK387" s="119">
        <f>IF(Anordnungstabelle[[#This Row],[noch offener
Restbetrag
(wenn keine Ratenzahlung vereinbart)]]&gt;0,Anordnungstabelle[[#This Row],[Gesamtbetrag]]-Anordnungstabelle[[#This Row],[noch offener
Restbetrag
(wenn keine Ratenzahlung vereinbart)]],0)</f>
        <v>0</v>
      </c>
      <c r="AL387" s="68"/>
      <c r="AM387" s="65"/>
      <c r="AN387" s="8"/>
      <c r="AO387" s="5"/>
      <c r="AP387" s="12"/>
      <c r="AQ387" s="7"/>
      <c r="AR387" s="7"/>
      <c r="AS387" s="5"/>
      <c r="AT387" s="129"/>
      <c r="AU387" s="57"/>
      <c r="AV387" s="4"/>
    </row>
    <row r="388" spans="1:48" s="72" customFormat="1" x14ac:dyDescent="0.25">
      <c r="A388" s="14">
        <v>385</v>
      </c>
      <c r="F388" s="131"/>
      <c r="G388" s="2"/>
      <c r="H388" s="2"/>
      <c r="I388" s="78"/>
      <c r="J388" s="3"/>
      <c r="K388" s="114"/>
      <c r="L388" s="3"/>
      <c r="M388" s="114"/>
      <c r="N388" s="3"/>
      <c r="O388" s="114"/>
      <c r="P388" s="3"/>
      <c r="Q388" s="114"/>
      <c r="R388" s="3"/>
      <c r="S388" s="114"/>
      <c r="T388" s="3"/>
      <c r="U388" s="114"/>
      <c r="V388" s="10">
        <f t="shared" si="7"/>
        <v>0</v>
      </c>
      <c r="W388" s="162"/>
      <c r="X388" s="70"/>
      <c r="Y388" s="76"/>
      <c r="Z388" s="70"/>
      <c r="AC388" s="104"/>
      <c r="AD388" s="2"/>
      <c r="AE388" s="2"/>
      <c r="AF388" s="144"/>
      <c r="AG388" s="96"/>
      <c r="AH388" s="116"/>
      <c r="AI388" s="143">
        <f>IF(OR(Anordnungstabelle[[#This Row],[Raten-
Zahlung]]="Ja",Anordnungstabelle[[#This Row],[Raten-
Zahlung]]="Rücknahme"),Anordnungstabelle[[#This Row],[Gesamtbetrag]]-Anordnungstabelle[[#This Row],[noch offener
Ratenbetrag]],0)</f>
        <v>0</v>
      </c>
      <c r="AJ388" s="121"/>
      <c r="AK388" s="119">
        <f>IF(Anordnungstabelle[[#This Row],[noch offener
Restbetrag
(wenn keine Ratenzahlung vereinbart)]]&gt;0,Anordnungstabelle[[#This Row],[Gesamtbetrag]]-Anordnungstabelle[[#This Row],[noch offener
Restbetrag
(wenn keine Ratenzahlung vereinbart)]],0)</f>
        <v>0</v>
      </c>
      <c r="AL388" s="68"/>
      <c r="AM388" s="65"/>
      <c r="AN388" s="8"/>
      <c r="AO388" s="5"/>
      <c r="AP388" s="12"/>
      <c r="AQ388" s="7"/>
      <c r="AR388" s="7"/>
      <c r="AS388" s="5"/>
      <c r="AT388" s="129"/>
      <c r="AU388" s="57"/>
      <c r="AV388" s="4"/>
    </row>
    <row r="389" spans="1:48" s="72" customFormat="1" x14ac:dyDescent="0.25">
      <c r="A389" s="14">
        <v>386</v>
      </c>
      <c r="F389" s="131"/>
      <c r="G389" s="2"/>
      <c r="H389" s="2"/>
      <c r="I389" s="78"/>
      <c r="J389" s="3"/>
      <c r="K389" s="114"/>
      <c r="L389" s="3"/>
      <c r="M389" s="114"/>
      <c r="N389" s="3"/>
      <c r="O389" s="114"/>
      <c r="P389" s="3"/>
      <c r="Q389" s="114"/>
      <c r="R389" s="3"/>
      <c r="S389" s="114"/>
      <c r="T389" s="3"/>
      <c r="U389" s="114"/>
      <c r="V389" s="10">
        <f t="shared" si="7"/>
        <v>0</v>
      </c>
      <c r="W389" s="162"/>
      <c r="X389" s="70"/>
      <c r="Y389" s="76"/>
      <c r="Z389" s="70"/>
      <c r="AC389" s="104"/>
      <c r="AD389" s="2"/>
      <c r="AE389" s="2"/>
      <c r="AF389" s="144"/>
      <c r="AG389" s="96"/>
      <c r="AH389" s="116"/>
      <c r="AI389" s="143">
        <f>IF(OR(Anordnungstabelle[[#This Row],[Raten-
Zahlung]]="Ja",Anordnungstabelle[[#This Row],[Raten-
Zahlung]]="Rücknahme"),Anordnungstabelle[[#This Row],[Gesamtbetrag]]-Anordnungstabelle[[#This Row],[noch offener
Ratenbetrag]],0)</f>
        <v>0</v>
      </c>
      <c r="AJ389" s="121"/>
      <c r="AK389" s="119">
        <f>IF(Anordnungstabelle[[#This Row],[noch offener
Restbetrag
(wenn keine Ratenzahlung vereinbart)]]&gt;0,Anordnungstabelle[[#This Row],[Gesamtbetrag]]-Anordnungstabelle[[#This Row],[noch offener
Restbetrag
(wenn keine Ratenzahlung vereinbart)]],0)</f>
        <v>0</v>
      </c>
      <c r="AL389" s="68"/>
      <c r="AM389" s="65"/>
      <c r="AN389" s="8"/>
      <c r="AO389" s="5"/>
      <c r="AP389" s="12"/>
      <c r="AQ389" s="7"/>
      <c r="AR389" s="7"/>
      <c r="AS389" s="5"/>
      <c r="AT389" s="129"/>
      <c r="AU389" s="57"/>
      <c r="AV389" s="4"/>
    </row>
    <row r="390" spans="1:48" s="72" customFormat="1" x14ac:dyDescent="0.25">
      <c r="A390" s="14">
        <v>387</v>
      </c>
      <c r="F390" s="131"/>
      <c r="G390" s="2"/>
      <c r="H390" s="2"/>
      <c r="I390" s="78"/>
      <c r="J390" s="3"/>
      <c r="K390" s="114"/>
      <c r="L390" s="3"/>
      <c r="M390" s="114"/>
      <c r="N390" s="3"/>
      <c r="O390" s="114"/>
      <c r="P390" s="3"/>
      <c r="Q390" s="114"/>
      <c r="R390" s="3"/>
      <c r="S390" s="114"/>
      <c r="T390" s="3"/>
      <c r="U390" s="114"/>
      <c r="V390" s="10">
        <f t="shared" si="7"/>
        <v>0</v>
      </c>
      <c r="W390" s="162"/>
      <c r="X390" s="70"/>
      <c r="Y390" s="76"/>
      <c r="Z390" s="70"/>
      <c r="AC390" s="104"/>
      <c r="AD390" s="2"/>
      <c r="AE390" s="2"/>
      <c r="AF390" s="144"/>
      <c r="AG390" s="96"/>
      <c r="AH390" s="116"/>
      <c r="AI390" s="143">
        <f>IF(OR(Anordnungstabelle[[#This Row],[Raten-
Zahlung]]="Ja",Anordnungstabelle[[#This Row],[Raten-
Zahlung]]="Rücknahme"),Anordnungstabelle[[#This Row],[Gesamtbetrag]]-Anordnungstabelle[[#This Row],[noch offener
Ratenbetrag]],0)</f>
        <v>0</v>
      </c>
      <c r="AJ390" s="121"/>
      <c r="AK390" s="119">
        <f>IF(Anordnungstabelle[[#This Row],[noch offener
Restbetrag
(wenn keine Ratenzahlung vereinbart)]]&gt;0,Anordnungstabelle[[#This Row],[Gesamtbetrag]]-Anordnungstabelle[[#This Row],[noch offener
Restbetrag
(wenn keine Ratenzahlung vereinbart)]],0)</f>
        <v>0</v>
      </c>
      <c r="AL390" s="68"/>
      <c r="AM390" s="65"/>
      <c r="AN390" s="8"/>
      <c r="AO390" s="5"/>
      <c r="AP390" s="12"/>
      <c r="AQ390" s="7"/>
      <c r="AR390" s="7"/>
      <c r="AS390" s="5"/>
      <c r="AT390" s="129"/>
      <c r="AU390" s="57"/>
      <c r="AV390" s="4"/>
    </row>
    <row r="391" spans="1:48" s="72" customFormat="1" x14ac:dyDescent="0.25">
      <c r="A391" s="14">
        <v>388</v>
      </c>
      <c r="F391" s="131"/>
      <c r="G391" s="2"/>
      <c r="H391" s="2"/>
      <c r="I391" s="78"/>
      <c r="J391" s="3"/>
      <c r="K391" s="114"/>
      <c r="L391" s="3"/>
      <c r="M391" s="114"/>
      <c r="N391" s="3"/>
      <c r="O391" s="114"/>
      <c r="P391" s="3"/>
      <c r="Q391" s="114"/>
      <c r="R391" s="3"/>
      <c r="S391" s="114"/>
      <c r="T391" s="3"/>
      <c r="U391" s="114"/>
      <c r="V391" s="10">
        <f t="shared" si="7"/>
        <v>0</v>
      </c>
      <c r="W391" s="162"/>
      <c r="X391" s="70"/>
      <c r="Y391" s="76"/>
      <c r="Z391" s="70"/>
      <c r="AC391" s="104"/>
      <c r="AD391" s="2"/>
      <c r="AE391" s="2"/>
      <c r="AF391" s="144"/>
      <c r="AG391" s="96"/>
      <c r="AH391" s="116"/>
      <c r="AI391" s="143">
        <f>IF(OR(Anordnungstabelle[[#This Row],[Raten-
Zahlung]]="Ja",Anordnungstabelle[[#This Row],[Raten-
Zahlung]]="Rücknahme"),Anordnungstabelle[[#This Row],[Gesamtbetrag]]-Anordnungstabelle[[#This Row],[noch offener
Ratenbetrag]],0)</f>
        <v>0</v>
      </c>
      <c r="AJ391" s="121"/>
      <c r="AK391" s="119">
        <f>IF(Anordnungstabelle[[#This Row],[noch offener
Restbetrag
(wenn keine Ratenzahlung vereinbart)]]&gt;0,Anordnungstabelle[[#This Row],[Gesamtbetrag]]-Anordnungstabelle[[#This Row],[noch offener
Restbetrag
(wenn keine Ratenzahlung vereinbart)]],0)</f>
        <v>0</v>
      </c>
      <c r="AL391" s="68"/>
      <c r="AM391" s="65"/>
      <c r="AN391" s="8"/>
      <c r="AO391" s="5"/>
      <c r="AP391" s="12"/>
      <c r="AQ391" s="7"/>
      <c r="AR391" s="7"/>
      <c r="AS391" s="5"/>
      <c r="AT391" s="129"/>
      <c r="AU391" s="57"/>
      <c r="AV391" s="4"/>
    </row>
    <row r="392" spans="1:48" s="72" customFormat="1" x14ac:dyDescent="0.25">
      <c r="A392" s="14">
        <v>389</v>
      </c>
      <c r="F392" s="131"/>
      <c r="G392" s="2"/>
      <c r="H392" s="2"/>
      <c r="I392" s="78"/>
      <c r="J392" s="3"/>
      <c r="K392" s="114"/>
      <c r="L392" s="3"/>
      <c r="M392" s="114"/>
      <c r="N392" s="3"/>
      <c r="O392" s="114"/>
      <c r="P392" s="3"/>
      <c r="Q392" s="114"/>
      <c r="R392" s="3"/>
      <c r="S392" s="114"/>
      <c r="T392" s="3"/>
      <c r="U392" s="114"/>
      <c r="V392" s="10">
        <f t="shared" si="7"/>
        <v>0</v>
      </c>
      <c r="W392" s="162"/>
      <c r="X392" s="70"/>
      <c r="Y392" s="76"/>
      <c r="Z392" s="70"/>
      <c r="AC392" s="104"/>
      <c r="AD392" s="2"/>
      <c r="AE392" s="2"/>
      <c r="AF392" s="144"/>
      <c r="AG392" s="96"/>
      <c r="AH392" s="116"/>
      <c r="AI392" s="143">
        <f>IF(OR(Anordnungstabelle[[#This Row],[Raten-
Zahlung]]="Ja",Anordnungstabelle[[#This Row],[Raten-
Zahlung]]="Rücknahme"),Anordnungstabelle[[#This Row],[Gesamtbetrag]]-Anordnungstabelle[[#This Row],[noch offener
Ratenbetrag]],0)</f>
        <v>0</v>
      </c>
      <c r="AJ392" s="121"/>
      <c r="AK392" s="119">
        <f>IF(Anordnungstabelle[[#This Row],[noch offener
Restbetrag
(wenn keine Ratenzahlung vereinbart)]]&gt;0,Anordnungstabelle[[#This Row],[Gesamtbetrag]]-Anordnungstabelle[[#This Row],[noch offener
Restbetrag
(wenn keine Ratenzahlung vereinbart)]],0)</f>
        <v>0</v>
      </c>
      <c r="AL392" s="68"/>
      <c r="AM392" s="65"/>
      <c r="AN392" s="8"/>
      <c r="AO392" s="5"/>
      <c r="AP392" s="12"/>
      <c r="AQ392" s="7"/>
      <c r="AR392" s="7"/>
      <c r="AS392" s="5"/>
      <c r="AT392" s="129"/>
      <c r="AU392" s="57"/>
      <c r="AV392" s="4"/>
    </row>
    <row r="393" spans="1:48" s="72" customFormat="1" x14ac:dyDescent="0.25">
      <c r="A393" s="14">
        <v>390</v>
      </c>
      <c r="F393" s="131"/>
      <c r="G393" s="2"/>
      <c r="H393" s="2"/>
      <c r="I393" s="78"/>
      <c r="J393" s="3"/>
      <c r="K393" s="114"/>
      <c r="L393" s="3"/>
      <c r="M393" s="114"/>
      <c r="N393" s="3"/>
      <c r="O393" s="114"/>
      <c r="P393" s="3"/>
      <c r="Q393" s="114"/>
      <c r="R393" s="3"/>
      <c r="S393" s="114"/>
      <c r="T393" s="3"/>
      <c r="U393" s="114"/>
      <c r="V393" s="10">
        <f t="shared" si="7"/>
        <v>0</v>
      </c>
      <c r="W393" s="162"/>
      <c r="X393" s="70"/>
      <c r="Y393" s="76"/>
      <c r="Z393" s="70"/>
      <c r="AC393" s="104"/>
      <c r="AD393" s="2"/>
      <c r="AE393" s="2"/>
      <c r="AF393" s="144"/>
      <c r="AG393" s="96"/>
      <c r="AH393" s="116"/>
      <c r="AI393" s="143">
        <f>IF(OR(Anordnungstabelle[[#This Row],[Raten-
Zahlung]]="Ja",Anordnungstabelle[[#This Row],[Raten-
Zahlung]]="Rücknahme"),Anordnungstabelle[[#This Row],[Gesamtbetrag]]-Anordnungstabelle[[#This Row],[noch offener
Ratenbetrag]],0)</f>
        <v>0</v>
      </c>
      <c r="AJ393" s="121"/>
      <c r="AK393" s="119">
        <f>IF(Anordnungstabelle[[#This Row],[noch offener
Restbetrag
(wenn keine Ratenzahlung vereinbart)]]&gt;0,Anordnungstabelle[[#This Row],[Gesamtbetrag]]-Anordnungstabelle[[#This Row],[noch offener
Restbetrag
(wenn keine Ratenzahlung vereinbart)]],0)</f>
        <v>0</v>
      </c>
      <c r="AL393" s="68"/>
      <c r="AM393" s="65"/>
      <c r="AN393" s="8"/>
      <c r="AO393" s="5"/>
      <c r="AP393" s="12"/>
      <c r="AQ393" s="7"/>
      <c r="AR393" s="7"/>
      <c r="AS393" s="5"/>
      <c r="AT393" s="129"/>
      <c r="AU393" s="57"/>
      <c r="AV393" s="4"/>
    </row>
    <row r="394" spans="1:48" s="72" customFormat="1" x14ac:dyDescent="0.25">
      <c r="A394" s="14">
        <v>391</v>
      </c>
      <c r="F394" s="131"/>
      <c r="G394" s="2"/>
      <c r="H394" s="2"/>
      <c r="I394" s="78"/>
      <c r="J394" s="3"/>
      <c r="K394" s="114"/>
      <c r="L394" s="3"/>
      <c r="M394" s="114"/>
      <c r="N394" s="3"/>
      <c r="O394" s="114"/>
      <c r="P394" s="3"/>
      <c r="Q394" s="114"/>
      <c r="R394" s="3"/>
      <c r="S394" s="114"/>
      <c r="T394" s="3"/>
      <c r="U394" s="114"/>
      <c r="V394" s="10">
        <f t="shared" si="7"/>
        <v>0</v>
      </c>
      <c r="W394" s="162"/>
      <c r="X394" s="70"/>
      <c r="Y394" s="76"/>
      <c r="Z394" s="70"/>
      <c r="AC394" s="104"/>
      <c r="AD394" s="2"/>
      <c r="AE394" s="2"/>
      <c r="AF394" s="144"/>
      <c r="AG394" s="96"/>
      <c r="AH394" s="116"/>
      <c r="AI394" s="143">
        <f>IF(OR(Anordnungstabelle[[#This Row],[Raten-
Zahlung]]="Ja",Anordnungstabelle[[#This Row],[Raten-
Zahlung]]="Rücknahme"),Anordnungstabelle[[#This Row],[Gesamtbetrag]]-Anordnungstabelle[[#This Row],[noch offener
Ratenbetrag]],0)</f>
        <v>0</v>
      </c>
      <c r="AJ394" s="121"/>
      <c r="AK394" s="119">
        <f>IF(Anordnungstabelle[[#This Row],[noch offener
Restbetrag
(wenn keine Ratenzahlung vereinbart)]]&gt;0,Anordnungstabelle[[#This Row],[Gesamtbetrag]]-Anordnungstabelle[[#This Row],[noch offener
Restbetrag
(wenn keine Ratenzahlung vereinbart)]],0)</f>
        <v>0</v>
      </c>
      <c r="AL394" s="68"/>
      <c r="AM394" s="65"/>
      <c r="AN394" s="8"/>
      <c r="AO394" s="5"/>
      <c r="AP394" s="12"/>
      <c r="AQ394" s="7"/>
      <c r="AR394" s="7"/>
      <c r="AS394" s="5"/>
      <c r="AT394" s="129"/>
      <c r="AU394" s="57"/>
      <c r="AV394" s="4"/>
    </row>
    <row r="395" spans="1:48" s="72" customFormat="1" x14ac:dyDescent="0.25">
      <c r="A395" s="14">
        <v>392</v>
      </c>
      <c r="F395" s="131"/>
      <c r="G395" s="2"/>
      <c r="H395" s="2"/>
      <c r="I395" s="78"/>
      <c r="J395" s="3"/>
      <c r="K395" s="114"/>
      <c r="L395" s="3"/>
      <c r="M395" s="114"/>
      <c r="N395" s="3"/>
      <c r="O395" s="114"/>
      <c r="P395" s="3"/>
      <c r="Q395" s="114"/>
      <c r="R395" s="3"/>
      <c r="S395" s="114"/>
      <c r="T395" s="3"/>
      <c r="U395" s="114"/>
      <c r="V395" s="10">
        <f t="shared" si="7"/>
        <v>0</v>
      </c>
      <c r="W395" s="162"/>
      <c r="X395" s="70"/>
      <c r="Y395" s="76"/>
      <c r="Z395" s="70"/>
      <c r="AC395" s="104"/>
      <c r="AD395" s="2"/>
      <c r="AE395" s="2"/>
      <c r="AF395" s="144"/>
      <c r="AG395" s="96"/>
      <c r="AH395" s="116"/>
      <c r="AI395" s="143">
        <f>IF(OR(Anordnungstabelle[[#This Row],[Raten-
Zahlung]]="Ja",Anordnungstabelle[[#This Row],[Raten-
Zahlung]]="Rücknahme"),Anordnungstabelle[[#This Row],[Gesamtbetrag]]-Anordnungstabelle[[#This Row],[noch offener
Ratenbetrag]],0)</f>
        <v>0</v>
      </c>
      <c r="AJ395" s="121"/>
      <c r="AK395" s="119">
        <f>IF(Anordnungstabelle[[#This Row],[noch offener
Restbetrag
(wenn keine Ratenzahlung vereinbart)]]&gt;0,Anordnungstabelle[[#This Row],[Gesamtbetrag]]-Anordnungstabelle[[#This Row],[noch offener
Restbetrag
(wenn keine Ratenzahlung vereinbart)]],0)</f>
        <v>0</v>
      </c>
      <c r="AL395" s="68"/>
      <c r="AM395" s="65"/>
      <c r="AN395" s="8"/>
      <c r="AO395" s="5"/>
      <c r="AP395" s="12"/>
      <c r="AQ395" s="7"/>
      <c r="AR395" s="7"/>
      <c r="AS395" s="5"/>
      <c r="AT395" s="129"/>
      <c r="AU395" s="57"/>
      <c r="AV395" s="4"/>
    </row>
    <row r="396" spans="1:48" s="72" customFormat="1" x14ac:dyDescent="0.25">
      <c r="A396" s="14">
        <v>393</v>
      </c>
      <c r="F396" s="131"/>
      <c r="G396" s="2"/>
      <c r="H396" s="2"/>
      <c r="I396" s="78"/>
      <c r="J396" s="3"/>
      <c r="K396" s="114"/>
      <c r="L396" s="3"/>
      <c r="M396" s="114"/>
      <c r="N396" s="3"/>
      <c r="O396" s="114"/>
      <c r="P396" s="3"/>
      <c r="Q396" s="114"/>
      <c r="R396" s="3"/>
      <c r="S396" s="114"/>
      <c r="T396" s="3"/>
      <c r="U396" s="114"/>
      <c r="V396" s="10">
        <f t="shared" si="7"/>
        <v>0</v>
      </c>
      <c r="W396" s="162"/>
      <c r="X396" s="70"/>
      <c r="Y396" s="76"/>
      <c r="Z396" s="70"/>
      <c r="AC396" s="104"/>
      <c r="AD396" s="2"/>
      <c r="AE396" s="2"/>
      <c r="AF396" s="144"/>
      <c r="AG396" s="96"/>
      <c r="AH396" s="116"/>
      <c r="AI396" s="143">
        <f>IF(OR(Anordnungstabelle[[#This Row],[Raten-
Zahlung]]="Ja",Anordnungstabelle[[#This Row],[Raten-
Zahlung]]="Rücknahme"),Anordnungstabelle[[#This Row],[Gesamtbetrag]]-Anordnungstabelle[[#This Row],[noch offener
Ratenbetrag]],0)</f>
        <v>0</v>
      </c>
      <c r="AJ396" s="121"/>
      <c r="AK396" s="119">
        <f>IF(Anordnungstabelle[[#This Row],[noch offener
Restbetrag
(wenn keine Ratenzahlung vereinbart)]]&gt;0,Anordnungstabelle[[#This Row],[Gesamtbetrag]]-Anordnungstabelle[[#This Row],[noch offener
Restbetrag
(wenn keine Ratenzahlung vereinbart)]],0)</f>
        <v>0</v>
      </c>
      <c r="AL396" s="68"/>
      <c r="AM396" s="65"/>
      <c r="AN396" s="8"/>
      <c r="AO396" s="5"/>
      <c r="AP396" s="12"/>
      <c r="AQ396" s="7"/>
      <c r="AR396" s="7"/>
      <c r="AS396" s="5"/>
      <c r="AT396" s="129"/>
      <c r="AU396" s="57"/>
      <c r="AV396" s="4"/>
    </row>
    <row r="397" spans="1:48" s="72" customFormat="1" x14ac:dyDescent="0.25">
      <c r="A397" s="14">
        <v>394</v>
      </c>
      <c r="F397" s="131"/>
      <c r="G397" s="2"/>
      <c r="H397" s="2"/>
      <c r="I397" s="78"/>
      <c r="J397" s="3"/>
      <c r="K397" s="114"/>
      <c r="L397" s="3"/>
      <c r="M397" s="114"/>
      <c r="N397" s="3"/>
      <c r="O397" s="114"/>
      <c r="P397" s="3"/>
      <c r="Q397" s="114"/>
      <c r="R397" s="3"/>
      <c r="S397" s="114"/>
      <c r="T397" s="3"/>
      <c r="U397" s="114"/>
      <c r="V397" s="10">
        <f t="shared" si="7"/>
        <v>0</v>
      </c>
      <c r="W397" s="162"/>
      <c r="X397" s="70"/>
      <c r="Y397" s="76"/>
      <c r="Z397" s="70"/>
      <c r="AC397" s="104"/>
      <c r="AD397" s="2"/>
      <c r="AE397" s="2"/>
      <c r="AF397" s="144"/>
      <c r="AG397" s="96"/>
      <c r="AH397" s="116"/>
      <c r="AI397" s="143">
        <f>IF(OR(Anordnungstabelle[[#This Row],[Raten-
Zahlung]]="Ja",Anordnungstabelle[[#This Row],[Raten-
Zahlung]]="Rücknahme"),Anordnungstabelle[[#This Row],[Gesamtbetrag]]-Anordnungstabelle[[#This Row],[noch offener
Ratenbetrag]],0)</f>
        <v>0</v>
      </c>
      <c r="AJ397" s="121"/>
      <c r="AK397" s="119">
        <f>IF(Anordnungstabelle[[#This Row],[noch offener
Restbetrag
(wenn keine Ratenzahlung vereinbart)]]&gt;0,Anordnungstabelle[[#This Row],[Gesamtbetrag]]-Anordnungstabelle[[#This Row],[noch offener
Restbetrag
(wenn keine Ratenzahlung vereinbart)]],0)</f>
        <v>0</v>
      </c>
      <c r="AL397" s="68"/>
      <c r="AM397" s="65"/>
      <c r="AN397" s="8"/>
      <c r="AO397" s="5"/>
      <c r="AP397" s="12"/>
      <c r="AQ397" s="7"/>
      <c r="AR397" s="7"/>
      <c r="AS397" s="5"/>
      <c r="AT397" s="129"/>
      <c r="AU397" s="57"/>
      <c r="AV397" s="4"/>
    </row>
    <row r="398" spans="1:48" s="72" customFormat="1" x14ac:dyDescent="0.25">
      <c r="A398" s="14">
        <v>395</v>
      </c>
      <c r="F398" s="131"/>
      <c r="G398" s="2"/>
      <c r="H398" s="2"/>
      <c r="I398" s="78"/>
      <c r="J398" s="3"/>
      <c r="K398" s="114"/>
      <c r="L398" s="3"/>
      <c r="M398" s="114"/>
      <c r="N398" s="3"/>
      <c r="O398" s="114"/>
      <c r="P398" s="3"/>
      <c r="Q398" s="114"/>
      <c r="R398" s="3"/>
      <c r="S398" s="114"/>
      <c r="T398" s="3"/>
      <c r="U398" s="114"/>
      <c r="V398" s="10">
        <f t="shared" si="7"/>
        <v>0</v>
      </c>
      <c r="W398" s="162"/>
      <c r="X398" s="70"/>
      <c r="Y398" s="76"/>
      <c r="Z398" s="70"/>
      <c r="AC398" s="104"/>
      <c r="AD398" s="2"/>
      <c r="AE398" s="2"/>
      <c r="AF398" s="144"/>
      <c r="AG398" s="96"/>
      <c r="AH398" s="116"/>
      <c r="AI398" s="143">
        <f>IF(OR(Anordnungstabelle[[#This Row],[Raten-
Zahlung]]="Ja",Anordnungstabelle[[#This Row],[Raten-
Zahlung]]="Rücknahme"),Anordnungstabelle[[#This Row],[Gesamtbetrag]]-Anordnungstabelle[[#This Row],[noch offener
Ratenbetrag]],0)</f>
        <v>0</v>
      </c>
      <c r="AJ398" s="121"/>
      <c r="AK398" s="119">
        <f>IF(Anordnungstabelle[[#This Row],[noch offener
Restbetrag
(wenn keine Ratenzahlung vereinbart)]]&gt;0,Anordnungstabelle[[#This Row],[Gesamtbetrag]]-Anordnungstabelle[[#This Row],[noch offener
Restbetrag
(wenn keine Ratenzahlung vereinbart)]],0)</f>
        <v>0</v>
      </c>
      <c r="AL398" s="68"/>
      <c r="AM398" s="65"/>
      <c r="AN398" s="8"/>
      <c r="AO398" s="5"/>
      <c r="AP398" s="12"/>
      <c r="AQ398" s="7"/>
      <c r="AR398" s="7"/>
      <c r="AS398" s="5"/>
      <c r="AT398" s="129"/>
      <c r="AU398" s="57"/>
      <c r="AV398" s="4"/>
    </row>
    <row r="399" spans="1:48" s="72" customFormat="1" x14ac:dyDescent="0.25">
      <c r="A399" s="14">
        <v>396</v>
      </c>
      <c r="F399" s="131"/>
      <c r="G399" s="2"/>
      <c r="H399" s="2"/>
      <c r="I399" s="78"/>
      <c r="J399" s="3"/>
      <c r="K399" s="114"/>
      <c r="L399" s="3"/>
      <c r="M399" s="114"/>
      <c r="N399" s="3"/>
      <c r="O399" s="114"/>
      <c r="P399" s="3"/>
      <c r="Q399" s="114"/>
      <c r="R399" s="3"/>
      <c r="S399" s="114"/>
      <c r="T399" s="3"/>
      <c r="U399" s="114"/>
      <c r="V399" s="10">
        <f t="shared" si="7"/>
        <v>0</v>
      </c>
      <c r="W399" s="162"/>
      <c r="X399" s="70"/>
      <c r="Y399" s="76"/>
      <c r="Z399" s="70"/>
      <c r="AC399" s="104"/>
      <c r="AD399" s="2"/>
      <c r="AE399" s="2"/>
      <c r="AF399" s="144"/>
      <c r="AG399" s="96"/>
      <c r="AH399" s="116"/>
      <c r="AI399" s="143">
        <f>IF(OR(Anordnungstabelle[[#This Row],[Raten-
Zahlung]]="Ja",Anordnungstabelle[[#This Row],[Raten-
Zahlung]]="Rücknahme"),Anordnungstabelle[[#This Row],[Gesamtbetrag]]-Anordnungstabelle[[#This Row],[noch offener
Ratenbetrag]],0)</f>
        <v>0</v>
      </c>
      <c r="AJ399" s="121"/>
      <c r="AK399" s="119">
        <f>IF(Anordnungstabelle[[#This Row],[noch offener
Restbetrag
(wenn keine Ratenzahlung vereinbart)]]&gt;0,Anordnungstabelle[[#This Row],[Gesamtbetrag]]-Anordnungstabelle[[#This Row],[noch offener
Restbetrag
(wenn keine Ratenzahlung vereinbart)]],0)</f>
        <v>0</v>
      </c>
      <c r="AL399" s="68"/>
      <c r="AM399" s="65"/>
      <c r="AN399" s="8"/>
      <c r="AO399" s="5"/>
      <c r="AP399" s="12"/>
      <c r="AQ399" s="7"/>
      <c r="AR399" s="7"/>
      <c r="AS399" s="5"/>
      <c r="AT399" s="129"/>
      <c r="AU399" s="57"/>
      <c r="AV399" s="4"/>
    </row>
    <row r="400" spans="1:48" s="72" customFormat="1" x14ac:dyDescent="0.25">
      <c r="A400" s="14">
        <v>397</v>
      </c>
      <c r="F400" s="131"/>
      <c r="G400" s="2"/>
      <c r="H400" s="2"/>
      <c r="I400" s="78"/>
      <c r="J400" s="3"/>
      <c r="K400" s="114"/>
      <c r="L400" s="3"/>
      <c r="M400" s="114"/>
      <c r="N400" s="3"/>
      <c r="O400" s="114"/>
      <c r="P400" s="3"/>
      <c r="Q400" s="114"/>
      <c r="R400" s="3"/>
      <c r="S400" s="114"/>
      <c r="T400" s="3"/>
      <c r="U400" s="114"/>
      <c r="V400" s="10">
        <f t="shared" si="7"/>
        <v>0</v>
      </c>
      <c r="W400" s="162"/>
      <c r="X400" s="70"/>
      <c r="Y400" s="76"/>
      <c r="Z400" s="70"/>
      <c r="AC400" s="104"/>
      <c r="AD400" s="2"/>
      <c r="AE400" s="2"/>
      <c r="AF400" s="144"/>
      <c r="AG400" s="96"/>
      <c r="AH400" s="116"/>
      <c r="AI400" s="143">
        <f>IF(OR(Anordnungstabelle[[#This Row],[Raten-
Zahlung]]="Ja",Anordnungstabelle[[#This Row],[Raten-
Zahlung]]="Rücknahme"),Anordnungstabelle[[#This Row],[Gesamtbetrag]]-Anordnungstabelle[[#This Row],[noch offener
Ratenbetrag]],0)</f>
        <v>0</v>
      </c>
      <c r="AJ400" s="121"/>
      <c r="AK400" s="119">
        <f>IF(Anordnungstabelle[[#This Row],[noch offener
Restbetrag
(wenn keine Ratenzahlung vereinbart)]]&gt;0,Anordnungstabelle[[#This Row],[Gesamtbetrag]]-Anordnungstabelle[[#This Row],[noch offener
Restbetrag
(wenn keine Ratenzahlung vereinbart)]],0)</f>
        <v>0</v>
      </c>
      <c r="AL400" s="68"/>
      <c r="AM400" s="65"/>
      <c r="AN400" s="8"/>
      <c r="AO400" s="5"/>
      <c r="AP400" s="12"/>
      <c r="AQ400" s="7"/>
      <c r="AR400" s="7"/>
      <c r="AS400" s="5"/>
      <c r="AT400" s="129"/>
      <c r="AU400" s="57"/>
      <c r="AV400" s="4"/>
    </row>
    <row r="401" spans="1:48" s="72" customFormat="1" x14ac:dyDescent="0.25">
      <c r="A401" s="14">
        <v>398</v>
      </c>
      <c r="F401" s="131"/>
      <c r="G401" s="2"/>
      <c r="H401" s="2"/>
      <c r="I401" s="78"/>
      <c r="J401" s="3"/>
      <c r="K401" s="114"/>
      <c r="L401" s="3"/>
      <c r="M401" s="114"/>
      <c r="N401" s="3"/>
      <c r="O401" s="114"/>
      <c r="P401" s="3"/>
      <c r="Q401" s="114"/>
      <c r="R401" s="3"/>
      <c r="S401" s="114"/>
      <c r="T401" s="3"/>
      <c r="U401" s="114"/>
      <c r="V401" s="10">
        <f t="shared" si="7"/>
        <v>0</v>
      </c>
      <c r="W401" s="162"/>
      <c r="X401" s="70"/>
      <c r="Y401" s="76"/>
      <c r="Z401" s="70"/>
      <c r="AC401" s="104"/>
      <c r="AD401" s="2"/>
      <c r="AE401" s="2"/>
      <c r="AF401" s="144"/>
      <c r="AG401" s="96"/>
      <c r="AH401" s="116"/>
      <c r="AI401" s="143">
        <f>IF(OR(Anordnungstabelle[[#This Row],[Raten-
Zahlung]]="Ja",Anordnungstabelle[[#This Row],[Raten-
Zahlung]]="Rücknahme"),Anordnungstabelle[[#This Row],[Gesamtbetrag]]-Anordnungstabelle[[#This Row],[noch offener
Ratenbetrag]],0)</f>
        <v>0</v>
      </c>
      <c r="AJ401" s="121"/>
      <c r="AK401" s="119">
        <f>IF(Anordnungstabelle[[#This Row],[noch offener
Restbetrag
(wenn keine Ratenzahlung vereinbart)]]&gt;0,Anordnungstabelle[[#This Row],[Gesamtbetrag]]-Anordnungstabelle[[#This Row],[noch offener
Restbetrag
(wenn keine Ratenzahlung vereinbart)]],0)</f>
        <v>0</v>
      </c>
      <c r="AL401" s="68"/>
      <c r="AM401" s="65"/>
      <c r="AN401" s="8"/>
      <c r="AO401" s="5"/>
      <c r="AP401" s="12"/>
      <c r="AQ401" s="7"/>
      <c r="AR401" s="7"/>
      <c r="AS401" s="5"/>
      <c r="AT401" s="129"/>
      <c r="AU401" s="57"/>
      <c r="AV401" s="4"/>
    </row>
    <row r="402" spans="1:48" s="72" customFormat="1" x14ac:dyDescent="0.25">
      <c r="A402" s="14">
        <v>399</v>
      </c>
      <c r="F402" s="131"/>
      <c r="G402" s="2"/>
      <c r="H402" s="2"/>
      <c r="I402" s="78"/>
      <c r="J402" s="3"/>
      <c r="K402" s="114"/>
      <c r="L402" s="3"/>
      <c r="M402" s="114"/>
      <c r="N402" s="3"/>
      <c r="O402" s="114"/>
      <c r="P402" s="3"/>
      <c r="Q402" s="114"/>
      <c r="R402" s="3"/>
      <c r="S402" s="114"/>
      <c r="T402" s="3"/>
      <c r="U402" s="114"/>
      <c r="V402" s="10">
        <f t="shared" si="7"/>
        <v>0</v>
      </c>
      <c r="W402" s="162"/>
      <c r="X402" s="70"/>
      <c r="Y402" s="76"/>
      <c r="Z402" s="70"/>
      <c r="AC402" s="104"/>
      <c r="AD402" s="2"/>
      <c r="AE402" s="2"/>
      <c r="AF402" s="144"/>
      <c r="AG402" s="96"/>
      <c r="AH402" s="116"/>
      <c r="AI402" s="143">
        <f>IF(OR(Anordnungstabelle[[#This Row],[Raten-
Zahlung]]="Ja",Anordnungstabelle[[#This Row],[Raten-
Zahlung]]="Rücknahme"),Anordnungstabelle[[#This Row],[Gesamtbetrag]]-Anordnungstabelle[[#This Row],[noch offener
Ratenbetrag]],0)</f>
        <v>0</v>
      </c>
      <c r="AJ402" s="121"/>
      <c r="AK402" s="119">
        <f>IF(Anordnungstabelle[[#This Row],[noch offener
Restbetrag
(wenn keine Ratenzahlung vereinbart)]]&gt;0,Anordnungstabelle[[#This Row],[Gesamtbetrag]]-Anordnungstabelle[[#This Row],[noch offener
Restbetrag
(wenn keine Ratenzahlung vereinbart)]],0)</f>
        <v>0</v>
      </c>
      <c r="AL402" s="68"/>
      <c r="AM402" s="65"/>
      <c r="AN402" s="8"/>
      <c r="AO402" s="5"/>
      <c r="AP402" s="12"/>
      <c r="AQ402" s="7"/>
      <c r="AR402" s="7"/>
      <c r="AS402" s="5"/>
      <c r="AT402" s="129"/>
      <c r="AU402" s="57"/>
      <c r="AV402" s="4"/>
    </row>
    <row r="403" spans="1:48" s="72" customFormat="1" x14ac:dyDescent="0.25">
      <c r="A403" s="14">
        <v>400</v>
      </c>
      <c r="F403" s="131"/>
      <c r="G403" s="2"/>
      <c r="H403" s="2"/>
      <c r="I403" s="78"/>
      <c r="J403" s="3"/>
      <c r="K403" s="114"/>
      <c r="L403" s="3"/>
      <c r="M403" s="114"/>
      <c r="N403" s="3"/>
      <c r="O403" s="114"/>
      <c r="P403" s="3"/>
      <c r="Q403" s="114"/>
      <c r="R403" s="3"/>
      <c r="S403" s="114"/>
      <c r="T403" s="3"/>
      <c r="U403" s="114"/>
      <c r="V403" s="10">
        <f t="shared" si="7"/>
        <v>0</v>
      </c>
      <c r="W403" s="162"/>
      <c r="X403" s="70"/>
      <c r="Y403" s="76"/>
      <c r="Z403" s="70"/>
      <c r="AC403" s="104"/>
      <c r="AD403" s="2"/>
      <c r="AE403" s="2"/>
      <c r="AF403" s="144"/>
      <c r="AG403" s="96"/>
      <c r="AH403" s="116"/>
      <c r="AI403" s="143">
        <f>IF(OR(Anordnungstabelle[[#This Row],[Raten-
Zahlung]]="Ja",Anordnungstabelle[[#This Row],[Raten-
Zahlung]]="Rücknahme"),Anordnungstabelle[[#This Row],[Gesamtbetrag]]-Anordnungstabelle[[#This Row],[noch offener
Ratenbetrag]],0)</f>
        <v>0</v>
      </c>
      <c r="AJ403" s="121"/>
      <c r="AK403" s="119">
        <f>IF(Anordnungstabelle[[#This Row],[noch offener
Restbetrag
(wenn keine Ratenzahlung vereinbart)]]&gt;0,Anordnungstabelle[[#This Row],[Gesamtbetrag]]-Anordnungstabelle[[#This Row],[noch offener
Restbetrag
(wenn keine Ratenzahlung vereinbart)]],0)</f>
        <v>0</v>
      </c>
      <c r="AL403" s="68"/>
      <c r="AM403" s="65"/>
      <c r="AN403" s="8"/>
      <c r="AO403" s="5"/>
      <c r="AP403" s="12"/>
      <c r="AQ403" s="7"/>
      <c r="AR403" s="7"/>
      <c r="AS403" s="5"/>
      <c r="AT403" s="129"/>
      <c r="AU403" s="57"/>
      <c r="AV403" s="4"/>
    </row>
    <row r="404" spans="1:48" s="72" customFormat="1" x14ac:dyDescent="0.25">
      <c r="A404" s="14">
        <v>401</v>
      </c>
      <c r="F404" s="131"/>
      <c r="G404" s="2"/>
      <c r="H404" s="2"/>
      <c r="I404" s="78"/>
      <c r="J404" s="3"/>
      <c r="K404" s="114"/>
      <c r="L404" s="3"/>
      <c r="M404" s="114"/>
      <c r="N404" s="3"/>
      <c r="O404" s="114"/>
      <c r="P404" s="3"/>
      <c r="Q404" s="114"/>
      <c r="R404" s="3"/>
      <c r="S404" s="114"/>
      <c r="T404" s="3"/>
      <c r="U404" s="114"/>
      <c r="V404" s="10">
        <f t="shared" si="7"/>
        <v>0</v>
      </c>
      <c r="W404" s="162"/>
      <c r="X404" s="70"/>
      <c r="Y404" s="76"/>
      <c r="Z404" s="70"/>
      <c r="AC404" s="104"/>
      <c r="AD404" s="2"/>
      <c r="AE404" s="2"/>
      <c r="AF404" s="144"/>
      <c r="AG404" s="96"/>
      <c r="AH404" s="116"/>
      <c r="AI404" s="143">
        <f>IF(OR(Anordnungstabelle[[#This Row],[Raten-
Zahlung]]="Ja",Anordnungstabelle[[#This Row],[Raten-
Zahlung]]="Rücknahme"),Anordnungstabelle[[#This Row],[Gesamtbetrag]]-Anordnungstabelle[[#This Row],[noch offener
Ratenbetrag]],0)</f>
        <v>0</v>
      </c>
      <c r="AJ404" s="121"/>
      <c r="AK404" s="119">
        <f>IF(Anordnungstabelle[[#This Row],[noch offener
Restbetrag
(wenn keine Ratenzahlung vereinbart)]]&gt;0,Anordnungstabelle[[#This Row],[Gesamtbetrag]]-Anordnungstabelle[[#This Row],[noch offener
Restbetrag
(wenn keine Ratenzahlung vereinbart)]],0)</f>
        <v>0</v>
      </c>
      <c r="AL404" s="68"/>
      <c r="AM404" s="65"/>
      <c r="AN404" s="8"/>
      <c r="AO404" s="5"/>
      <c r="AP404" s="12"/>
      <c r="AQ404" s="7"/>
      <c r="AR404" s="7"/>
      <c r="AS404" s="5"/>
      <c r="AT404" s="129"/>
      <c r="AU404" s="57"/>
      <c r="AV404" s="4"/>
    </row>
    <row r="405" spans="1:48" s="72" customFormat="1" x14ac:dyDescent="0.25">
      <c r="A405" s="14">
        <v>402</v>
      </c>
      <c r="F405" s="131"/>
      <c r="G405" s="2"/>
      <c r="H405" s="2"/>
      <c r="I405" s="78"/>
      <c r="J405" s="3"/>
      <c r="K405" s="114"/>
      <c r="L405" s="3"/>
      <c r="M405" s="114"/>
      <c r="N405" s="3"/>
      <c r="O405" s="114"/>
      <c r="P405" s="3"/>
      <c r="Q405" s="114"/>
      <c r="R405" s="3"/>
      <c r="S405" s="114"/>
      <c r="T405" s="3"/>
      <c r="U405" s="114"/>
      <c r="V405" s="10">
        <f t="shared" si="7"/>
        <v>0</v>
      </c>
      <c r="W405" s="162"/>
      <c r="X405" s="70"/>
      <c r="Y405" s="76"/>
      <c r="Z405" s="70"/>
      <c r="AC405" s="104"/>
      <c r="AD405" s="2"/>
      <c r="AE405" s="2"/>
      <c r="AF405" s="144"/>
      <c r="AG405" s="96"/>
      <c r="AH405" s="116"/>
      <c r="AI405" s="143">
        <f>IF(OR(Anordnungstabelle[[#This Row],[Raten-
Zahlung]]="Ja",Anordnungstabelle[[#This Row],[Raten-
Zahlung]]="Rücknahme"),Anordnungstabelle[[#This Row],[Gesamtbetrag]]-Anordnungstabelle[[#This Row],[noch offener
Ratenbetrag]],0)</f>
        <v>0</v>
      </c>
      <c r="AJ405" s="121"/>
      <c r="AK405" s="119">
        <f>IF(Anordnungstabelle[[#This Row],[noch offener
Restbetrag
(wenn keine Ratenzahlung vereinbart)]]&gt;0,Anordnungstabelle[[#This Row],[Gesamtbetrag]]-Anordnungstabelle[[#This Row],[noch offener
Restbetrag
(wenn keine Ratenzahlung vereinbart)]],0)</f>
        <v>0</v>
      </c>
      <c r="AL405" s="68"/>
      <c r="AM405" s="65"/>
      <c r="AN405" s="8"/>
      <c r="AO405" s="5"/>
      <c r="AP405" s="12"/>
      <c r="AQ405" s="7"/>
      <c r="AR405" s="7"/>
      <c r="AS405" s="5"/>
      <c r="AT405" s="129"/>
      <c r="AU405" s="57"/>
      <c r="AV405" s="4"/>
    </row>
    <row r="406" spans="1:48" s="72" customFormat="1" x14ac:dyDescent="0.25">
      <c r="A406" s="14">
        <v>403</v>
      </c>
      <c r="F406" s="131"/>
      <c r="G406" s="2"/>
      <c r="H406" s="2"/>
      <c r="I406" s="78"/>
      <c r="J406" s="3"/>
      <c r="K406" s="114"/>
      <c r="L406" s="3"/>
      <c r="M406" s="114"/>
      <c r="N406" s="3"/>
      <c r="O406" s="114"/>
      <c r="P406" s="3"/>
      <c r="Q406" s="114"/>
      <c r="R406" s="3"/>
      <c r="S406" s="114"/>
      <c r="T406" s="3"/>
      <c r="U406" s="114"/>
      <c r="V406" s="10">
        <f t="shared" si="7"/>
        <v>0</v>
      </c>
      <c r="W406" s="162"/>
      <c r="X406" s="70"/>
      <c r="Y406" s="76"/>
      <c r="Z406" s="70"/>
      <c r="AC406" s="104"/>
      <c r="AD406" s="2"/>
      <c r="AE406" s="2"/>
      <c r="AF406" s="144"/>
      <c r="AG406" s="96"/>
      <c r="AH406" s="116"/>
      <c r="AI406" s="143">
        <f>IF(OR(Anordnungstabelle[[#This Row],[Raten-
Zahlung]]="Ja",Anordnungstabelle[[#This Row],[Raten-
Zahlung]]="Rücknahme"),Anordnungstabelle[[#This Row],[Gesamtbetrag]]-Anordnungstabelle[[#This Row],[noch offener
Ratenbetrag]],0)</f>
        <v>0</v>
      </c>
      <c r="AJ406" s="121"/>
      <c r="AK406" s="119">
        <f>IF(Anordnungstabelle[[#This Row],[noch offener
Restbetrag
(wenn keine Ratenzahlung vereinbart)]]&gt;0,Anordnungstabelle[[#This Row],[Gesamtbetrag]]-Anordnungstabelle[[#This Row],[noch offener
Restbetrag
(wenn keine Ratenzahlung vereinbart)]],0)</f>
        <v>0</v>
      </c>
      <c r="AL406" s="68"/>
      <c r="AM406" s="65"/>
      <c r="AN406" s="8"/>
      <c r="AO406" s="5"/>
      <c r="AP406" s="12"/>
      <c r="AQ406" s="7"/>
      <c r="AR406" s="7"/>
      <c r="AS406" s="5"/>
      <c r="AT406" s="129"/>
      <c r="AU406" s="57"/>
      <c r="AV406" s="4"/>
    </row>
    <row r="407" spans="1:48" s="72" customFormat="1" x14ac:dyDescent="0.25">
      <c r="A407" s="14">
        <v>404</v>
      </c>
      <c r="F407" s="131"/>
      <c r="G407" s="2"/>
      <c r="H407" s="2"/>
      <c r="I407" s="78"/>
      <c r="J407" s="3"/>
      <c r="K407" s="114"/>
      <c r="L407" s="3"/>
      <c r="M407" s="114"/>
      <c r="N407" s="3"/>
      <c r="O407" s="114"/>
      <c r="P407" s="3"/>
      <c r="Q407" s="114"/>
      <c r="R407" s="3"/>
      <c r="S407" s="114"/>
      <c r="T407" s="3"/>
      <c r="U407" s="114"/>
      <c r="V407" s="10">
        <f t="shared" si="7"/>
        <v>0</v>
      </c>
      <c r="W407" s="162"/>
      <c r="X407" s="70"/>
      <c r="Y407" s="76"/>
      <c r="Z407" s="70"/>
      <c r="AC407" s="104"/>
      <c r="AD407" s="2"/>
      <c r="AE407" s="2"/>
      <c r="AF407" s="144"/>
      <c r="AG407" s="96"/>
      <c r="AH407" s="116"/>
      <c r="AI407" s="143">
        <f>IF(OR(Anordnungstabelle[[#This Row],[Raten-
Zahlung]]="Ja",Anordnungstabelle[[#This Row],[Raten-
Zahlung]]="Rücknahme"),Anordnungstabelle[[#This Row],[Gesamtbetrag]]-Anordnungstabelle[[#This Row],[noch offener
Ratenbetrag]],0)</f>
        <v>0</v>
      </c>
      <c r="AJ407" s="121"/>
      <c r="AK407" s="119">
        <f>IF(Anordnungstabelle[[#This Row],[noch offener
Restbetrag
(wenn keine Ratenzahlung vereinbart)]]&gt;0,Anordnungstabelle[[#This Row],[Gesamtbetrag]]-Anordnungstabelle[[#This Row],[noch offener
Restbetrag
(wenn keine Ratenzahlung vereinbart)]],0)</f>
        <v>0</v>
      </c>
      <c r="AL407" s="68"/>
      <c r="AM407" s="65"/>
      <c r="AN407" s="8"/>
      <c r="AO407" s="5"/>
      <c r="AP407" s="12"/>
      <c r="AQ407" s="7"/>
      <c r="AR407" s="7"/>
      <c r="AS407" s="5"/>
      <c r="AT407" s="129"/>
      <c r="AU407" s="57"/>
      <c r="AV407" s="4"/>
    </row>
    <row r="408" spans="1:48" s="72" customFormat="1" x14ac:dyDescent="0.25">
      <c r="A408" s="14">
        <v>405</v>
      </c>
      <c r="F408" s="131"/>
      <c r="G408" s="2"/>
      <c r="H408" s="2"/>
      <c r="I408" s="78"/>
      <c r="J408" s="3"/>
      <c r="K408" s="114"/>
      <c r="L408" s="3"/>
      <c r="M408" s="114"/>
      <c r="N408" s="3"/>
      <c r="O408" s="114"/>
      <c r="P408" s="3"/>
      <c r="Q408" s="114"/>
      <c r="R408" s="3"/>
      <c r="S408" s="114"/>
      <c r="T408" s="3"/>
      <c r="U408" s="114"/>
      <c r="V408" s="10">
        <f t="shared" si="7"/>
        <v>0</v>
      </c>
      <c r="W408" s="162"/>
      <c r="X408" s="70"/>
      <c r="Y408" s="76"/>
      <c r="Z408" s="70"/>
      <c r="AC408" s="104"/>
      <c r="AD408" s="2"/>
      <c r="AE408" s="2"/>
      <c r="AF408" s="144"/>
      <c r="AG408" s="96"/>
      <c r="AH408" s="116"/>
      <c r="AI408" s="143">
        <f>IF(OR(Anordnungstabelle[[#This Row],[Raten-
Zahlung]]="Ja",Anordnungstabelle[[#This Row],[Raten-
Zahlung]]="Rücknahme"),Anordnungstabelle[[#This Row],[Gesamtbetrag]]-Anordnungstabelle[[#This Row],[noch offener
Ratenbetrag]],0)</f>
        <v>0</v>
      </c>
      <c r="AJ408" s="121"/>
      <c r="AK408" s="119">
        <f>IF(Anordnungstabelle[[#This Row],[noch offener
Restbetrag
(wenn keine Ratenzahlung vereinbart)]]&gt;0,Anordnungstabelle[[#This Row],[Gesamtbetrag]]-Anordnungstabelle[[#This Row],[noch offener
Restbetrag
(wenn keine Ratenzahlung vereinbart)]],0)</f>
        <v>0</v>
      </c>
      <c r="AL408" s="68"/>
      <c r="AM408" s="65"/>
      <c r="AN408" s="8"/>
      <c r="AO408" s="5"/>
      <c r="AP408" s="12"/>
      <c r="AQ408" s="7"/>
      <c r="AR408" s="7"/>
      <c r="AS408" s="5"/>
      <c r="AT408" s="129"/>
      <c r="AU408" s="57"/>
      <c r="AV408" s="4"/>
    </row>
    <row r="409" spans="1:48" s="72" customFormat="1" x14ac:dyDescent="0.25">
      <c r="A409" s="14">
        <v>406</v>
      </c>
      <c r="F409" s="131"/>
      <c r="G409" s="2"/>
      <c r="H409" s="2"/>
      <c r="I409" s="78"/>
      <c r="J409" s="3"/>
      <c r="K409" s="114"/>
      <c r="L409" s="3"/>
      <c r="M409" s="114"/>
      <c r="N409" s="3"/>
      <c r="O409" s="114"/>
      <c r="P409" s="3"/>
      <c r="Q409" s="114"/>
      <c r="R409" s="3"/>
      <c r="S409" s="114"/>
      <c r="T409" s="3"/>
      <c r="U409" s="114"/>
      <c r="V409" s="10">
        <f t="shared" si="7"/>
        <v>0</v>
      </c>
      <c r="W409" s="162"/>
      <c r="X409" s="70"/>
      <c r="Y409" s="76"/>
      <c r="Z409" s="70"/>
      <c r="AC409" s="104"/>
      <c r="AD409" s="2"/>
      <c r="AE409" s="2"/>
      <c r="AF409" s="144"/>
      <c r="AG409" s="96"/>
      <c r="AH409" s="116"/>
      <c r="AI409" s="143">
        <f>IF(OR(Anordnungstabelle[[#This Row],[Raten-
Zahlung]]="Ja",Anordnungstabelle[[#This Row],[Raten-
Zahlung]]="Rücknahme"),Anordnungstabelle[[#This Row],[Gesamtbetrag]]-Anordnungstabelle[[#This Row],[noch offener
Ratenbetrag]],0)</f>
        <v>0</v>
      </c>
      <c r="AJ409" s="121"/>
      <c r="AK409" s="119">
        <f>IF(Anordnungstabelle[[#This Row],[noch offener
Restbetrag
(wenn keine Ratenzahlung vereinbart)]]&gt;0,Anordnungstabelle[[#This Row],[Gesamtbetrag]]-Anordnungstabelle[[#This Row],[noch offener
Restbetrag
(wenn keine Ratenzahlung vereinbart)]],0)</f>
        <v>0</v>
      </c>
      <c r="AL409" s="68"/>
      <c r="AM409" s="65"/>
      <c r="AN409" s="8"/>
      <c r="AO409" s="5"/>
      <c r="AP409" s="12"/>
      <c r="AQ409" s="7"/>
      <c r="AR409" s="7"/>
      <c r="AS409" s="5"/>
      <c r="AT409" s="129"/>
      <c r="AU409" s="57"/>
      <c r="AV409" s="4"/>
    </row>
    <row r="410" spans="1:48" s="72" customFormat="1" x14ac:dyDescent="0.25">
      <c r="A410" s="14">
        <v>407</v>
      </c>
      <c r="F410" s="131"/>
      <c r="G410" s="2"/>
      <c r="H410" s="2"/>
      <c r="I410" s="78"/>
      <c r="J410" s="3"/>
      <c r="K410" s="114"/>
      <c r="L410" s="3"/>
      <c r="M410" s="114"/>
      <c r="N410" s="3"/>
      <c r="O410" s="114"/>
      <c r="P410" s="3"/>
      <c r="Q410" s="114"/>
      <c r="R410" s="3"/>
      <c r="S410" s="114"/>
      <c r="T410" s="3"/>
      <c r="U410" s="114"/>
      <c r="V410" s="10">
        <f t="shared" si="7"/>
        <v>0</v>
      </c>
      <c r="W410" s="162"/>
      <c r="X410" s="70"/>
      <c r="Y410" s="76"/>
      <c r="Z410" s="70"/>
      <c r="AC410" s="104"/>
      <c r="AD410" s="2"/>
      <c r="AE410" s="2"/>
      <c r="AF410" s="144"/>
      <c r="AG410" s="96"/>
      <c r="AH410" s="116"/>
      <c r="AI410" s="143">
        <f>IF(OR(Anordnungstabelle[[#This Row],[Raten-
Zahlung]]="Ja",Anordnungstabelle[[#This Row],[Raten-
Zahlung]]="Rücknahme"),Anordnungstabelle[[#This Row],[Gesamtbetrag]]-Anordnungstabelle[[#This Row],[noch offener
Ratenbetrag]],0)</f>
        <v>0</v>
      </c>
      <c r="AJ410" s="121"/>
      <c r="AK410" s="119">
        <f>IF(Anordnungstabelle[[#This Row],[noch offener
Restbetrag
(wenn keine Ratenzahlung vereinbart)]]&gt;0,Anordnungstabelle[[#This Row],[Gesamtbetrag]]-Anordnungstabelle[[#This Row],[noch offener
Restbetrag
(wenn keine Ratenzahlung vereinbart)]],0)</f>
        <v>0</v>
      </c>
      <c r="AL410" s="68"/>
      <c r="AM410" s="65"/>
      <c r="AN410" s="8"/>
      <c r="AO410" s="5"/>
      <c r="AP410" s="12"/>
      <c r="AQ410" s="7"/>
      <c r="AR410" s="7"/>
      <c r="AS410" s="5"/>
      <c r="AT410" s="129"/>
      <c r="AU410" s="57"/>
      <c r="AV410" s="4"/>
    </row>
    <row r="411" spans="1:48" s="72" customFormat="1" x14ac:dyDescent="0.25">
      <c r="A411" s="14">
        <v>408</v>
      </c>
      <c r="F411" s="131"/>
      <c r="G411" s="2"/>
      <c r="H411" s="2"/>
      <c r="I411" s="78"/>
      <c r="J411" s="3"/>
      <c r="K411" s="114"/>
      <c r="L411" s="3"/>
      <c r="M411" s="114"/>
      <c r="N411" s="3"/>
      <c r="O411" s="114"/>
      <c r="P411" s="3"/>
      <c r="Q411" s="114"/>
      <c r="R411" s="3"/>
      <c r="S411" s="114"/>
      <c r="T411" s="3"/>
      <c r="U411" s="114"/>
      <c r="V411" s="10">
        <f t="shared" si="7"/>
        <v>0</v>
      </c>
      <c r="W411" s="162"/>
      <c r="X411" s="70"/>
      <c r="Y411" s="76"/>
      <c r="Z411" s="70"/>
      <c r="AC411" s="104"/>
      <c r="AD411" s="2"/>
      <c r="AE411" s="2"/>
      <c r="AF411" s="144"/>
      <c r="AG411" s="96"/>
      <c r="AH411" s="116"/>
      <c r="AI411" s="143">
        <f>IF(OR(Anordnungstabelle[[#This Row],[Raten-
Zahlung]]="Ja",Anordnungstabelle[[#This Row],[Raten-
Zahlung]]="Rücknahme"),Anordnungstabelle[[#This Row],[Gesamtbetrag]]-Anordnungstabelle[[#This Row],[noch offener
Ratenbetrag]],0)</f>
        <v>0</v>
      </c>
      <c r="AJ411" s="121"/>
      <c r="AK411" s="119">
        <f>IF(Anordnungstabelle[[#This Row],[noch offener
Restbetrag
(wenn keine Ratenzahlung vereinbart)]]&gt;0,Anordnungstabelle[[#This Row],[Gesamtbetrag]]-Anordnungstabelle[[#This Row],[noch offener
Restbetrag
(wenn keine Ratenzahlung vereinbart)]],0)</f>
        <v>0</v>
      </c>
      <c r="AL411" s="68"/>
      <c r="AM411" s="65"/>
      <c r="AN411" s="8"/>
      <c r="AO411" s="5"/>
      <c r="AP411" s="12"/>
      <c r="AQ411" s="7"/>
      <c r="AR411" s="7"/>
      <c r="AS411" s="5"/>
      <c r="AT411" s="129"/>
      <c r="AU411" s="57"/>
      <c r="AV411" s="4"/>
    </row>
    <row r="412" spans="1:48" s="72" customFormat="1" x14ac:dyDescent="0.25">
      <c r="A412" s="14">
        <v>409</v>
      </c>
      <c r="F412" s="131"/>
      <c r="G412" s="2"/>
      <c r="H412" s="2"/>
      <c r="I412" s="78"/>
      <c r="J412" s="3"/>
      <c r="K412" s="114"/>
      <c r="L412" s="3"/>
      <c r="M412" s="114"/>
      <c r="N412" s="3"/>
      <c r="O412" s="114"/>
      <c r="P412" s="3"/>
      <c r="Q412" s="114"/>
      <c r="R412" s="3"/>
      <c r="S412" s="114"/>
      <c r="T412" s="3"/>
      <c r="U412" s="114"/>
      <c r="V412" s="10">
        <f t="shared" si="7"/>
        <v>0</v>
      </c>
      <c r="W412" s="162"/>
      <c r="X412" s="70"/>
      <c r="Y412" s="76"/>
      <c r="Z412" s="70"/>
      <c r="AC412" s="104"/>
      <c r="AD412" s="2"/>
      <c r="AE412" s="2"/>
      <c r="AF412" s="144"/>
      <c r="AG412" s="96"/>
      <c r="AH412" s="116"/>
      <c r="AI412" s="143">
        <f>IF(OR(Anordnungstabelle[[#This Row],[Raten-
Zahlung]]="Ja",Anordnungstabelle[[#This Row],[Raten-
Zahlung]]="Rücknahme"),Anordnungstabelle[[#This Row],[Gesamtbetrag]]-Anordnungstabelle[[#This Row],[noch offener
Ratenbetrag]],0)</f>
        <v>0</v>
      </c>
      <c r="AJ412" s="121"/>
      <c r="AK412" s="119">
        <f>IF(Anordnungstabelle[[#This Row],[noch offener
Restbetrag
(wenn keine Ratenzahlung vereinbart)]]&gt;0,Anordnungstabelle[[#This Row],[Gesamtbetrag]]-Anordnungstabelle[[#This Row],[noch offener
Restbetrag
(wenn keine Ratenzahlung vereinbart)]],0)</f>
        <v>0</v>
      </c>
      <c r="AL412" s="68"/>
      <c r="AM412" s="65"/>
      <c r="AN412" s="8"/>
      <c r="AO412" s="5"/>
      <c r="AP412" s="12"/>
      <c r="AQ412" s="7"/>
      <c r="AR412" s="7"/>
      <c r="AS412" s="5"/>
      <c r="AT412" s="129"/>
      <c r="AU412" s="57"/>
      <c r="AV412" s="4"/>
    </row>
    <row r="413" spans="1:48" s="72" customFormat="1" x14ac:dyDescent="0.25">
      <c r="A413" s="14">
        <v>410</v>
      </c>
      <c r="F413" s="131"/>
      <c r="G413" s="2"/>
      <c r="H413" s="2"/>
      <c r="I413" s="78"/>
      <c r="J413" s="3"/>
      <c r="K413" s="114"/>
      <c r="L413" s="3"/>
      <c r="M413" s="114"/>
      <c r="N413" s="3"/>
      <c r="O413" s="114"/>
      <c r="P413" s="3"/>
      <c r="Q413" s="114"/>
      <c r="R413" s="3"/>
      <c r="S413" s="114"/>
      <c r="T413" s="3"/>
      <c r="U413" s="114"/>
      <c r="V413" s="10">
        <f t="shared" si="7"/>
        <v>0</v>
      </c>
      <c r="W413" s="162"/>
      <c r="X413" s="70"/>
      <c r="Y413" s="76"/>
      <c r="Z413" s="70"/>
      <c r="AC413" s="104"/>
      <c r="AD413" s="2"/>
      <c r="AE413" s="2"/>
      <c r="AF413" s="144"/>
      <c r="AG413" s="96"/>
      <c r="AH413" s="116"/>
      <c r="AI413" s="143">
        <f>IF(OR(Anordnungstabelle[[#This Row],[Raten-
Zahlung]]="Ja",Anordnungstabelle[[#This Row],[Raten-
Zahlung]]="Rücknahme"),Anordnungstabelle[[#This Row],[Gesamtbetrag]]-Anordnungstabelle[[#This Row],[noch offener
Ratenbetrag]],0)</f>
        <v>0</v>
      </c>
      <c r="AJ413" s="121"/>
      <c r="AK413" s="119">
        <f>IF(Anordnungstabelle[[#This Row],[noch offener
Restbetrag
(wenn keine Ratenzahlung vereinbart)]]&gt;0,Anordnungstabelle[[#This Row],[Gesamtbetrag]]-Anordnungstabelle[[#This Row],[noch offener
Restbetrag
(wenn keine Ratenzahlung vereinbart)]],0)</f>
        <v>0</v>
      </c>
      <c r="AL413" s="68"/>
      <c r="AM413" s="65"/>
      <c r="AN413" s="8"/>
      <c r="AO413" s="5"/>
      <c r="AP413" s="12"/>
      <c r="AQ413" s="7"/>
      <c r="AR413" s="7"/>
      <c r="AS413" s="5"/>
      <c r="AT413" s="129"/>
      <c r="AU413" s="57"/>
      <c r="AV413" s="4"/>
    </row>
    <row r="414" spans="1:48" s="72" customFormat="1" x14ac:dyDescent="0.25">
      <c r="A414" s="14">
        <v>411</v>
      </c>
      <c r="F414" s="131"/>
      <c r="G414" s="2"/>
      <c r="H414" s="2"/>
      <c r="I414" s="78"/>
      <c r="J414" s="3"/>
      <c r="K414" s="114"/>
      <c r="L414" s="3"/>
      <c r="M414" s="114"/>
      <c r="N414" s="3"/>
      <c r="O414" s="114"/>
      <c r="P414" s="3"/>
      <c r="Q414" s="114"/>
      <c r="R414" s="3"/>
      <c r="S414" s="114"/>
      <c r="T414" s="3"/>
      <c r="U414" s="114"/>
      <c r="V414" s="10">
        <f t="shared" si="7"/>
        <v>0</v>
      </c>
      <c r="W414" s="162"/>
      <c r="X414" s="70"/>
      <c r="Y414" s="76"/>
      <c r="Z414" s="70"/>
      <c r="AC414" s="104"/>
      <c r="AD414" s="2"/>
      <c r="AE414" s="2"/>
      <c r="AF414" s="144"/>
      <c r="AG414" s="96"/>
      <c r="AH414" s="116"/>
      <c r="AI414" s="143">
        <f>IF(OR(Anordnungstabelle[[#This Row],[Raten-
Zahlung]]="Ja",Anordnungstabelle[[#This Row],[Raten-
Zahlung]]="Rücknahme"),Anordnungstabelle[[#This Row],[Gesamtbetrag]]-Anordnungstabelle[[#This Row],[noch offener
Ratenbetrag]],0)</f>
        <v>0</v>
      </c>
      <c r="AJ414" s="121"/>
      <c r="AK414" s="119">
        <f>IF(Anordnungstabelle[[#This Row],[noch offener
Restbetrag
(wenn keine Ratenzahlung vereinbart)]]&gt;0,Anordnungstabelle[[#This Row],[Gesamtbetrag]]-Anordnungstabelle[[#This Row],[noch offener
Restbetrag
(wenn keine Ratenzahlung vereinbart)]],0)</f>
        <v>0</v>
      </c>
      <c r="AL414" s="68"/>
      <c r="AM414" s="65"/>
      <c r="AN414" s="8"/>
      <c r="AO414" s="5"/>
      <c r="AP414" s="12"/>
      <c r="AQ414" s="7"/>
      <c r="AR414" s="7"/>
      <c r="AS414" s="5"/>
      <c r="AT414" s="129"/>
      <c r="AU414" s="57"/>
      <c r="AV414" s="4"/>
    </row>
    <row r="415" spans="1:48" s="72" customFormat="1" x14ac:dyDescent="0.25">
      <c r="A415" s="14">
        <v>412</v>
      </c>
      <c r="F415" s="131"/>
      <c r="G415" s="2"/>
      <c r="H415" s="2"/>
      <c r="I415" s="78"/>
      <c r="J415" s="3"/>
      <c r="K415" s="114"/>
      <c r="L415" s="3"/>
      <c r="M415" s="114"/>
      <c r="N415" s="3"/>
      <c r="O415" s="114"/>
      <c r="P415" s="3"/>
      <c r="Q415" s="114"/>
      <c r="R415" s="3"/>
      <c r="S415" s="114"/>
      <c r="T415" s="3"/>
      <c r="U415" s="114"/>
      <c r="V415" s="10">
        <f t="shared" si="7"/>
        <v>0</v>
      </c>
      <c r="W415" s="162"/>
      <c r="X415" s="70"/>
      <c r="Y415" s="76"/>
      <c r="Z415" s="70"/>
      <c r="AC415" s="104"/>
      <c r="AD415" s="2"/>
      <c r="AE415" s="2"/>
      <c r="AF415" s="144"/>
      <c r="AG415" s="96"/>
      <c r="AH415" s="116"/>
      <c r="AI415" s="143">
        <f>IF(OR(Anordnungstabelle[[#This Row],[Raten-
Zahlung]]="Ja",Anordnungstabelle[[#This Row],[Raten-
Zahlung]]="Rücknahme"),Anordnungstabelle[[#This Row],[Gesamtbetrag]]-Anordnungstabelle[[#This Row],[noch offener
Ratenbetrag]],0)</f>
        <v>0</v>
      </c>
      <c r="AJ415" s="121"/>
      <c r="AK415" s="119">
        <f>IF(Anordnungstabelle[[#This Row],[noch offener
Restbetrag
(wenn keine Ratenzahlung vereinbart)]]&gt;0,Anordnungstabelle[[#This Row],[Gesamtbetrag]]-Anordnungstabelle[[#This Row],[noch offener
Restbetrag
(wenn keine Ratenzahlung vereinbart)]],0)</f>
        <v>0</v>
      </c>
      <c r="AL415" s="68"/>
      <c r="AM415" s="65"/>
      <c r="AN415" s="8"/>
      <c r="AO415" s="5"/>
      <c r="AP415" s="12"/>
      <c r="AQ415" s="7"/>
      <c r="AR415" s="7"/>
      <c r="AS415" s="5"/>
      <c r="AT415" s="129"/>
      <c r="AU415" s="57"/>
      <c r="AV415" s="4"/>
    </row>
    <row r="416" spans="1:48" s="72" customFormat="1" x14ac:dyDescent="0.25">
      <c r="A416" s="14">
        <v>413</v>
      </c>
      <c r="F416" s="131"/>
      <c r="G416" s="2"/>
      <c r="H416" s="2"/>
      <c r="I416" s="78"/>
      <c r="J416" s="3"/>
      <c r="K416" s="114"/>
      <c r="L416" s="3"/>
      <c r="M416" s="114"/>
      <c r="N416" s="3"/>
      <c r="O416" s="114"/>
      <c r="P416" s="3"/>
      <c r="Q416" s="114"/>
      <c r="R416" s="3"/>
      <c r="S416" s="114"/>
      <c r="T416" s="3"/>
      <c r="U416" s="114"/>
      <c r="V416" s="10">
        <f t="shared" ref="V416:V479" si="8">SUM(K416,M416,O416,Q416,S416,U416)</f>
        <v>0</v>
      </c>
      <c r="W416" s="162"/>
      <c r="X416" s="70"/>
      <c r="Y416" s="76"/>
      <c r="Z416" s="70"/>
      <c r="AC416" s="104"/>
      <c r="AD416" s="2"/>
      <c r="AE416" s="2"/>
      <c r="AF416" s="144"/>
      <c r="AG416" s="96"/>
      <c r="AH416" s="116"/>
      <c r="AI416" s="143">
        <f>IF(OR(Anordnungstabelle[[#This Row],[Raten-
Zahlung]]="Ja",Anordnungstabelle[[#This Row],[Raten-
Zahlung]]="Rücknahme"),Anordnungstabelle[[#This Row],[Gesamtbetrag]]-Anordnungstabelle[[#This Row],[noch offener
Ratenbetrag]],0)</f>
        <v>0</v>
      </c>
      <c r="AJ416" s="121"/>
      <c r="AK416" s="119">
        <f>IF(Anordnungstabelle[[#This Row],[noch offener
Restbetrag
(wenn keine Ratenzahlung vereinbart)]]&gt;0,Anordnungstabelle[[#This Row],[Gesamtbetrag]]-Anordnungstabelle[[#This Row],[noch offener
Restbetrag
(wenn keine Ratenzahlung vereinbart)]],0)</f>
        <v>0</v>
      </c>
      <c r="AL416" s="68"/>
      <c r="AM416" s="65"/>
      <c r="AN416" s="8"/>
      <c r="AO416" s="5"/>
      <c r="AP416" s="12"/>
      <c r="AQ416" s="7"/>
      <c r="AR416" s="7"/>
      <c r="AS416" s="5"/>
      <c r="AT416" s="129"/>
      <c r="AU416" s="57"/>
      <c r="AV416" s="4"/>
    </row>
    <row r="417" spans="1:48" s="72" customFormat="1" x14ac:dyDescent="0.25">
      <c r="A417" s="14">
        <v>414</v>
      </c>
      <c r="F417" s="131"/>
      <c r="G417" s="2"/>
      <c r="H417" s="2"/>
      <c r="I417" s="78"/>
      <c r="J417" s="3"/>
      <c r="K417" s="114"/>
      <c r="L417" s="3"/>
      <c r="M417" s="114"/>
      <c r="N417" s="3"/>
      <c r="O417" s="114"/>
      <c r="P417" s="3"/>
      <c r="Q417" s="114"/>
      <c r="R417" s="3"/>
      <c r="S417" s="114"/>
      <c r="T417" s="3"/>
      <c r="U417" s="114"/>
      <c r="V417" s="10">
        <f t="shared" si="8"/>
        <v>0</v>
      </c>
      <c r="W417" s="162"/>
      <c r="X417" s="70"/>
      <c r="Y417" s="76"/>
      <c r="Z417" s="70"/>
      <c r="AC417" s="104"/>
      <c r="AD417" s="2"/>
      <c r="AE417" s="2"/>
      <c r="AF417" s="144"/>
      <c r="AG417" s="96"/>
      <c r="AH417" s="116"/>
      <c r="AI417" s="143">
        <f>IF(OR(Anordnungstabelle[[#This Row],[Raten-
Zahlung]]="Ja",Anordnungstabelle[[#This Row],[Raten-
Zahlung]]="Rücknahme"),Anordnungstabelle[[#This Row],[Gesamtbetrag]]-Anordnungstabelle[[#This Row],[noch offener
Ratenbetrag]],0)</f>
        <v>0</v>
      </c>
      <c r="AJ417" s="121"/>
      <c r="AK417" s="119">
        <f>IF(Anordnungstabelle[[#This Row],[noch offener
Restbetrag
(wenn keine Ratenzahlung vereinbart)]]&gt;0,Anordnungstabelle[[#This Row],[Gesamtbetrag]]-Anordnungstabelle[[#This Row],[noch offener
Restbetrag
(wenn keine Ratenzahlung vereinbart)]],0)</f>
        <v>0</v>
      </c>
      <c r="AL417" s="68"/>
      <c r="AM417" s="65"/>
      <c r="AN417" s="8"/>
      <c r="AO417" s="5"/>
      <c r="AP417" s="12"/>
      <c r="AQ417" s="7"/>
      <c r="AR417" s="7"/>
      <c r="AS417" s="5"/>
      <c r="AT417" s="129"/>
      <c r="AU417" s="57"/>
      <c r="AV417" s="4"/>
    </row>
    <row r="418" spans="1:48" s="72" customFormat="1" x14ac:dyDescent="0.25">
      <c r="A418" s="14">
        <v>415</v>
      </c>
      <c r="F418" s="131"/>
      <c r="G418" s="2"/>
      <c r="H418" s="2"/>
      <c r="I418" s="78"/>
      <c r="J418" s="3"/>
      <c r="K418" s="114"/>
      <c r="L418" s="3"/>
      <c r="M418" s="114"/>
      <c r="N418" s="3"/>
      <c r="O418" s="114"/>
      <c r="P418" s="3"/>
      <c r="Q418" s="114"/>
      <c r="R418" s="3"/>
      <c r="S418" s="114"/>
      <c r="T418" s="3"/>
      <c r="U418" s="114"/>
      <c r="V418" s="10">
        <f t="shared" si="8"/>
        <v>0</v>
      </c>
      <c r="W418" s="162"/>
      <c r="X418" s="70"/>
      <c r="Y418" s="76"/>
      <c r="Z418" s="70"/>
      <c r="AC418" s="104"/>
      <c r="AD418" s="2"/>
      <c r="AE418" s="2"/>
      <c r="AF418" s="144"/>
      <c r="AG418" s="96"/>
      <c r="AH418" s="116"/>
      <c r="AI418" s="143">
        <f>IF(OR(Anordnungstabelle[[#This Row],[Raten-
Zahlung]]="Ja",Anordnungstabelle[[#This Row],[Raten-
Zahlung]]="Rücknahme"),Anordnungstabelle[[#This Row],[Gesamtbetrag]]-Anordnungstabelle[[#This Row],[noch offener
Ratenbetrag]],0)</f>
        <v>0</v>
      </c>
      <c r="AJ418" s="121"/>
      <c r="AK418" s="119">
        <f>IF(Anordnungstabelle[[#This Row],[noch offener
Restbetrag
(wenn keine Ratenzahlung vereinbart)]]&gt;0,Anordnungstabelle[[#This Row],[Gesamtbetrag]]-Anordnungstabelle[[#This Row],[noch offener
Restbetrag
(wenn keine Ratenzahlung vereinbart)]],0)</f>
        <v>0</v>
      </c>
      <c r="AL418" s="68"/>
      <c r="AM418" s="65"/>
      <c r="AN418" s="8"/>
      <c r="AO418" s="5"/>
      <c r="AP418" s="12"/>
      <c r="AQ418" s="7"/>
      <c r="AR418" s="7"/>
      <c r="AS418" s="5"/>
      <c r="AT418" s="129"/>
      <c r="AU418" s="57"/>
      <c r="AV418" s="4"/>
    </row>
    <row r="419" spans="1:48" s="72" customFormat="1" x14ac:dyDescent="0.25">
      <c r="A419" s="14">
        <v>416</v>
      </c>
      <c r="F419" s="131"/>
      <c r="G419" s="2"/>
      <c r="H419" s="2"/>
      <c r="I419" s="78"/>
      <c r="J419" s="3"/>
      <c r="K419" s="114"/>
      <c r="L419" s="3"/>
      <c r="M419" s="114"/>
      <c r="N419" s="3"/>
      <c r="O419" s="114"/>
      <c r="P419" s="3"/>
      <c r="Q419" s="114"/>
      <c r="R419" s="3"/>
      <c r="S419" s="114"/>
      <c r="T419" s="3"/>
      <c r="U419" s="114"/>
      <c r="V419" s="10">
        <f t="shared" si="8"/>
        <v>0</v>
      </c>
      <c r="W419" s="162"/>
      <c r="X419" s="70"/>
      <c r="Y419" s="76"/>
      <c r="Z419" s="70"/>
      <c r="AC419" s="104"/>
      <c r="AD419" s="2"/>
      <c r="AE419" s="2"/>
      <c r="AF419" s="144"/>
      <c r="AG419" s="96"/>
      <c r="AH419" s="116"/>
      <c r="AI419" s="143">
        <f>IF(OR(Anordnungstabelle[[#This Row],[Raten-
Zahlung]]="Ja",Anordnungstabelle[[#This Row],[Raten-
Zahlung]]="Rücknahme"),Anordnungstabelle[[#This Row],[Gesamtbetrag]]-Anordnungstabelle[[#This Row],[noch offener
Ratenbetrag]],0)</f>
        <v>0</v>
      </c>
      <c r="AJ419" s="121"/>
      <c r="AK419" s="119">
        <f>IF(Anordnungstabelle[[#This Row],[noch offener
Restbetrag
(wenn keine Ratenzahlung vereinbart)]]&gt;0,Anordnungstabelle[[#This Row],[Gesamtbetrag]]-Anordnungstabelle[[#This Row],[noch offener
Restbetrag
(wenn keine Ratenzahlung vereinbart)]],0)</f>
        <v>0</v>
      </c>
      <c r="AL419" s="68"/>
      <c r="AM419" s="65"/>
      <c r="AN419" s="8"/>
      <c r="AO419" s="5"/>
      <c r="AP419" s="12"/>
      <c r="AQ419" s="7"/>
      <c r="AR419" s="7"/>
      <c r="AS419" s="5"/>
      <c r="AT419" s="129"/>
      <c r="AU419" s="57"/>
      <c r="AV419" s="4"/>
    </row>
    <row r="420" spans="1:48" s="72" customFormat="1" x14ac:dyDescent="0.25">
      <c r="A420" s="14">
        <v>417</v>
      </c>
      <c r="F420" s="131"/>
      <c r="G420" s="2"/>
      <c r="H420" s="2"/>
      <c r="I420" s="78"/>
      <c r="J420" s="3"/>
      <c r="K420" s="114"/>
      <c r="L420" s="3"/>
      <c r="M420" s="114"/>
      <c r="N420" s="3"/>
      <c r="O420" s="114"/>
      <c r="P420" s="3"/>
      <c r="Q420" s="114"/>
      <c r="R420" s="3"/>
      <c r="S420" s="114"/>
      <c r="T420" s="3"/>
      <c r="U420" s="114"/>
      <c r="V420" s="10">
        <f t="shared" si="8"/>
        <v>0</v>
      </c>
      <c r="W420" s="162"/>
      <c r="X420" s="70"/>
      <c r="Y420" s="76"/>
      <c r="Z420" s="70"/>
      <c r="AC420" s="104"/>
      <c r="AD420" s="2"/>
      <c r="AE420" s="2"/>
      <c r="AF420" s="144"/>
      <c r="AG420" s="96"/>
      <c r="AH420" s="116"/>
      <c r="AI420" s="143">
        <f>IF(OR(Anordnungstabelle[[#This Row],[Raten-
Zahlung]]="Ja",Anordnungstabelle[[#This Row],[Raten-
Zahlung]]="Rücknahme"),Anordnungstabelle[[#This Row],[Gesamtbetrag]]-Anordnungstabelle[[#This Row],[noch offener
Ratenbetrag]],0)</f>
        <v>0</v>
      </c>
      <c r="AJ420" s="121"/>
      <c r="AK420" s="119">
        <f>IF(Anordnungstabelle[[#This Row],[noch offener
Restbetrag
(wenn keine Ratenzahlung vereinbart)]]&gt;0,Anordnungstabelle[[#This Row],[Gesamtbetrag]]-Anordnungstabelle[[#This Row],[noch offener
Restbetrag
(wenn keine Ratenzahlung vereinbart)]],0)</f>
        <v>0</v>
      </c>
      <c r="AL420" s="68"/>
      <c r="AM420" s="65"/>
      <c r="AN420" s="8"/>
      <c r="AO420" s="5"/>
      <c r="AP420" s="12"/>
      <c r="AQ420" s="7"/>
      <c r="AR420" s="7"/>
      <c r="AS420" s="5"/>
      <c r="AT420" s="129"/>
      <c r="AU420" s="57"/>
      <c r="AV420" s="4"/>
    </row>
    <row r="421" spans="1:48" s="72" customFormat="1" x14ac:dyDescent="0.25">
      <c r="A421" s="14">
        <v>418</v>
      </c>
      <c r="F421" s="131"/>
      <c r="G421" s="2"/>
      <c r="H421" s="2"/>
      <c r="I421" s="78"/>
      <c r="J421" s="3"/>
      <c r="K421" s="114"/>
      <c r="L421" s="3"/>
      <c r="M421" s="114"/>
      <c r="N421" s="3"/>
      <c r="O421" s="114"/>
      <c r="P421" s="3"/>
      <c r="Q421" s="114"/>
      <c r="R421" s="3"/>
      <c r="S421" s="114"/>
      <c r="T421" s="3"/>
      <c r="U421" s="114"/>
      <c r="V421" s="10">
        <f t="shared" si="8"/>
        <v>0</v>
      </c>
      <c r="W421" s="162"/>
      <c r="X421" s="70"/>
      <c r="Y421" s="76"/>
      <c r="Z421" s="70"/>
      <c r="AC421" s="104"/>
      <c r="AD421" s="2"/>
      <c r="AE421" s="2"/>
      <c r="AF421" s="144"/>
      <c r="AG421" s="96"/>
      <c r="AH421" s="116"/>
      <c r="AI421" s="143">
        <f>IF(OR(Anordnungstabelle[[#This Row],[Raten-
Zahlung]]="Ja",Anordnungstabelle[[#This Row],[Raten-
Zahlung]]="Rücknahme"),Anordnungstabelle[[#This Row],[Gesamtbetrag]]-Anordnungstabelle[[#This Row],[noch offener
Ratenbetrag]],0)</f>
        <v>0</v>
      </c>
      <c r="AJ421" s="121"/>
      <c r="AK421" s="119">
        <f>IF(Anordnungstabelle[[#This Row],[noch offener
Restbetrag
(wenn keine Ratenzahlung vereinbart)]]&gt;0,Anordnungstabelle[[#This Row],[Gesamtbetrag]]-Anordnungstabelle[[#This Row],[noch offener
Restbetrag
(wenn keine Ratenzahlung vereinbart)]],0)</f>
        <v>0</v>
      </c>
      <c r="AL421" s="68"/>
      <c r="AM421" s="65"/>
      <c r="AN421" s="8"/>
      <c r="AO421" s="5"/>
      <c r="AP421" s="12"/>
      <c r="AQ421" s="7"/>
      <c r="AR421" s="7"/>
      <c r="AS421" s="5"/>
      <c r="AT421" s="129"/>
      <c r="AU421" s="57"/>
      <c r="AV421" s="4"/>
    </row>
    <row r="422" spans="1:48" s="72" customFormat="1" x14ac:dyDescent="0.25">
      <c r="A422" s="14">
        <v>419</v>
      </c>
      <c r="F422" s="131"/>
      <c r="G422" s="2"/>
      <c r="H422" s="2"/>
      <c r="I422" s="78"/>
      <c r="J422" s="3"/>
      <c r="K422" s="114"/>
      <c r="L422" s="3"/>
      <c r="M422" s="114"/>
      <c r="N422" s="3"/>
      <c r="O422" s="114"/>
      <c r="P422" s="3"/>
      <c r="Q422" s="114"/>
      <c r="R422" s="3"/>
      <c r="S422" s="114"/>
      <c r="T422" s="3"/>
      <c r="U422" s="114"/>
      <c r="V422" s="10">
        <f t="shared" si="8"/>
        <v>0</v>
      </c>
      <c r="W422" s="162"/>
      <c r="X422" s="70"/>
      <c r="Y422" s="76"/>
      <c r="Z422" s="70"/>
      <c r="AC422" s="104"/>
      <c r="AD422" s="2"/>
      <c r="AE422" s="2"/>
      <c r="AF422" s="144"/>
      <c r="AG422" s="96"/>
      <c r="AH422" s="116"/>
      <c r="AI422" s="143">
        <f>IF(OR(Anordnungstabelle[[#This Row],[Raten-
Zahlung]]="Ja",Anordnungstabelle[[#This Row],[Raten-
Zahlung]]="Rücknahme"),Anordnungstabelle[[#This Row],[Gesamtbetrag]]-Anordnungstabelle[[#This Row],[noch offener
Ratenbetrag]],0)</f>
        <v>0</v>
      </c>
      <c r="AJ422" s="121"/>
      <c r="AK422" s="119">
        <f>IF(Anordnungstabelle[[#This Row],[noch offener
Restbetrag
(wenn keine Ratenzahlung vereinbart)]]&gt;0,Anordnungstabelle[[#This Row],[Gesamtbetrag]]-Anordnungstabelle[[#This Row],[noch offener
Restbetrag
(wenn keine Ratenzahlung vereinbart)]],0)</f>
        <v>0</v>
      </c>
      <c r="AL422" s="68"/>
      <c r="AM422" s="65"/>
      <c r="AN422" s="8"/>
      <c r="AO422" s="5"/>
      <c r="AP422" s="12"/>
      <c r="AQ422" s="7"/>
      <c r="AR422" s="7"/>
      <c r="AS422" s="5"/>
      <c r="AT422" s="129"/>
      <c r="AU422" s="57"/>
      <c r="AV422" s="4"/>
    </row>
    <row r="423" spans="1:48" s="72" customFormat="1" x14ac:dyDescent="0.25">
      <c r="A423" s="14">
        <v>420</v>
      </c>
      <c r="F423" s="131"/>
      <c r="G423" s="2"/>
      <c r="H423" s="2"/>
      <c r="I423" s="78"/>
      <c r="J423" s="3"/>
      <c r="K423" s="114"/>
      <c r="L423" s="3"/>
      <c r="M423" s="114"/>
      <c r="N423" s="3"/>
      <c r="O423" s="114"/>
      <c r="P423" s="3"/>
      <c r="Q423" s="114"/>
      <c r="R423" s="3"/>
      <c r="S423" s="114"/>
      <c r="T423" s="3"/>
      <c r="U423" s="114"/>
      <c r="V423" s="10">
        <f t="shared" si="8"/>
        <v>0</v>
      </c>
      <c r="W423" s="162"/>
      <c r="X423" s="70"/>
      <c r="Y423" s="76"/>
      <c r="Z423" s="70"/>
      <c r="AC423" s="104"/>
      <c r="AD423" s="2"/>
      <c r="AE423" s="2"/>
      <c r="AF423" s="144"/>
      <c r="AG423" s="96"/>
      <c r="AH423" s="116"/>
      <c r="AI423" s="143">
        <f>IF(OR(Anordnungstabelle[[#This Row],[Raten-
Zahlung]]="Ja",Anordnungstabelle[[#This Row],[Raten-
Zahlung]]="Rücknahme"),Anordnungstabelle[[#This Row],[Gesamtbetrag]]-Anordnungstabelle[[#This Row],[noch offener
Ratenbetrag]],0)</f>
        <v>0</v>
      </c>
      <c r="AJ423" s="121"/>
      <c r="AK423" s="119">
        <f>IF(Anordnungstabelle[[#This Row],[noch offener
Restbetrag
(wenn keine Ratenzahlung vereinbart)]]&gt;0,Anordnungstabelle[[#This Row],[Gesamtbetrag]]-Anordnungstabelle[[#This Row],[noch offener
Restbetrag
(wenn keine Ratenzahlung vereinbart)]],0)</f>
        <v>0</v>
      </c>
      <c r="AL423" s="68"/>
      <c r="AM423" s="65"/>
      <c r="AN423" s="8"/>
      <c r="AO423" s="5"/>
      <c r="AP423" s="12"/>
      <c r="AQ423" s="7"/>
      <c r="AR423" s="7"/>
      <c r="AS423" s="5"/>
      <c r="AT423" s="129"/>
      <c r="AU423" s="57"/>
      <c r="AV423" s="4"/>
    </row>
    <row r="424" spans="1:48" s="72" customFormat="1" x14ac:dyDescent="0.25">
      <c r="A424" s="14">
        <v>421</v>
      </c>
      <c r="F424" s="131"/>
      <c r="G424" s="2"/>
      <c r="H424" s="2"/>
      <c r="I424" s="78"/>
      <c r="J424" s="3"/>
      <c r="K424" s="114"/>
      <c r="L424" s="3"/>
      <c r="M424" s="114"/>
      <c r="N424" s="3"/>
      <c r="O424" s="114"/>
      <c r="P424" s="3"/>
      <c r="Q424" s="114"/>
      <c r="R424" s="3"/>
      <c r="S424" s="114"/>
      <c r="T424" s="3"/>
      <c r="U424" s="114"/>
      <c r="V424" s="10">
        <f t="shared" si="8"/>
        <v>0</v>
      </c>
      <c r="W424" s="162"/>
      <c r="X424" s="70"/>
      <c r="Y424" s="76"/>
      <c r="Z424" s="70"/>
      <c r="AC424" s="104"/>
      <c r="AD424" s="2"/>
      <c r="AE424" s="2"/>
      <c r="AF424" s="144"/>
      <c r="AG424" s="96"/>
      <c r="AH424" s="116"/>
      <c r="AI424" s="143">
        <f>IF(OR(Anordnungstabelle[[#This Row],[Raten-
Zahlung]]="Ja",Anordnungstabelle[[#This Row],[Raten-
Zahlung]]="Rücknahme"),Anordnungstabelle[[#This Row],[Gesamtbetrag]]-Anordnungstabelle[[#This Row],[noch offener
Ratenbetrag]],0)</f>
        <v>0</v>
      </c>
      <c r="AJ424" s="121"/>
      <c r="AK424" s="119">
        <f>IF(Anordnungstabelle[[#This Row],[noch offener
Restbetrag
(wenn keine Ratenzahlung vereinbart)]]&gt;0,Anordnungstabelle[[#This Row],[Gesamtbetrag]]-Anordnungstabelle[[#This Row],[noch offener
Restbetrag
(wenn keine Ratenzahlung vereinbart)]],0)</f>
        <v>0</v>
      </c>
      <c r="AL424" s="68"/>
      <c r="AM424" s="65"/>
      <c r="AN424" s="8"/>
      <c r="AO424" s="5"/>
      <c r="AP424" s="12"/>
      <c r="AQ424" s="7"/>
      <c r="AR424" s="7"/>
      <c r="AS424" s="5"/>
      <c r="AT424" s="129"/>
      <c r="AU424" s="57"/>
      <c r="AV424" s="4"/>
    </row>
    <row r="425" spans="1:48" s="72" customFormat="1" x14ac:dyDescent="0.25">
      <c r="A425" s="14">
        <v>422</v>
      </c>
      <c r="F425" s="131"/>
      <c r="G425" s="2"/>
      <c r="H425" s="2"/>
      <c r="I425" s="78"/>
      <c r="J425" s="3"/>
      <c r="K425" s="114"/>
      <c r="L425" s="3"/>
      <c r="M425" s="114"/>
      <c r="N425" s="3"/>
      <c r="O425" s="114"/>
      <c r="P425" s="3"/>
      <c r="Q425" s="114"/>
      <c r="R425" s="3"/>
      <c r="S425" s="114"/>
      <c r="T425" s="3"/>
      <c r="U425" s="114"/>
      <c r="V425" s="10">
        <f t="shared" si="8"/>
        <v>0</v>
      </c>
      <c r="W425" s="162"/>
      <c r="X425" s="70"/>
      <c r="Y425" s="76"/>
      <c r="Z425" s="70"/>
      <c r="AC425" s="104"/>
      <c r="AD425" s="2"/>
      <c r="AE425" s="2"/>
      <c r="AF425" s="144"/>
      <c r="AG425" s="96"/>
      <c r="AH425" s="116"/>
      <c r="AI425" s="143">
        <f>IF(OR(Anordnungstabelle[[#This Row],[Raten-
Zahlung]]="Ja",Anordnungstabelle[[#This Row],[Raten-
Zahlung]]="Rücknahme"),Anordnungstabelle[[#This Row],[Gesamtbetrag]]-Anordnungstabelle[[#This Row],[noch offener
Ratenbetrag]],0)</f>
        <v>0</v>
      </c>
      <c r="AJ425" s="121"/>
      <c r="AK425" s="119">
        <f>IF(Anordnungstabelle[[#This Row],[noch offener
Restbetrag
(wenn keine Ratenzahlung vereinbart)]]&gt;0,Anordnungstabelle[[#This Row],[Gesamtbetrag]]-Anordnungstabelle[[#This Row],[noch offener
Restbetrag
(wenn keine Ratenzahlung vereinbart)]],0)</f>
        <v>0</v>
      </c>
      <c r="AL425" s="68"/>
      <c r="AM425" s="65"/>
      <c r="AN425" s="8"/>
      <c r="AO425" s="5"/>
      <c r="AP425" s="12"/>
      <c r="AQ425" s="7"/>
      <c r="AR425" s="7"/>
      <c r="AS425" s="5"/>
      <c r="AT425" s="129"/>
      <c r="AU425" s="57"/>
      <c r="AV425" s="4"/>
    </row>
    <row r="426" spans="1:48" s="72" customFormat="1" x14ac:dyDescent="0.25">
      <c r="A426" s="14">
        <v>423</v>
      </c>
      <c r="F426" s="131"/>
      <c r="G426" s="2"/>
      <c r="H426" s="2"/>
      <c r="I426" s="78"/>
      <c r="J426" s="3"/>
      <c r="K426" s="114"/>
      <c r="L426" s="3"/>
      <c r="M426" s="114"/>
      <c r="N426" s="3"/>
      <c r="O426" s="114"/>
      <c r="P426" s="3"/>
      <c r="Q426" s="114"/>
      <c r="R426" s="3"/>
      <c r="S426" s="114"/>
      <c r="T426" s="3"/>
      <c r="U426" s="114"/>
      <c r="V426" s="10">
        <f t="shared" si="8"/>
        <v>0</v>
      </c>
      <c r="W426" s="162"/>
      <c r="X426" s="70"/>
      <c r="Y426" s="76"/>
      <c r="Z426" s="70"/>
      <c r="AC426" s="104"/>
      <c r="AD426" s="2"/>
      <c r="AE426" s="2"/>
      <c r="AF426" s="144"/>
      <c r="AG426" s="96"/>
      <c r="AH426" s="116"/>
      <c r="AI426" s="143">
        <f>IF(OR(Anordnungstabelle[[#This Row],[Raten-
Zahlung]]="Ja",Anordnungstabelle[[#This Row],[Raten-
Zahlung]]="Rücknahme"),Anordnungstabelle[[#This Row],[Gesamtbetrag]]-Anordnungstabelle[[#This Row],[noch offener
Ratenbetrag]],0)</f>
        <v>0</v>
      </c>
      <c r="AJ426" s="121"/>
      <c r="AK426" s="119">
        <f>IF(Anordnungstabelle[[#This Row],[noch offener
Restbetrag
(wenn keine Ratenzahlung vereinbart)]]&gt;0,Anordnungstabelle[[#This Row],[Gesamtbetrag]]-Anordnungstabelle[[#This Row],[noch offener
Restbetrag
(wenn keine Ratenzahlung vereinbart)]],0)</f>
        <v>0</v>
      </c>
      <c r="AL426" s="68"/>
      <c r="AM426" s="65"/>
      <c r="AN426" s="8"/>
      <c r="AO426" s="5"/>
      <c r="AP426" s="12"/>
      <c r="AQ426" s="7"/>
      <c r="AR426" s="7"/>
      <c r="AS426" s="5"/>
      <c r="AT426" s="129"/>
      <c r="AU426" s="57"/>
      <c r="AV426" s="4"/>
    </row>
    <row r="427" spans="1:48" s="72" customFormat="1" x14ac:dyDescent="0.25">
      <c r="A427" s="14">
        <v>424</v>
      </c>
      <c r="F427" s="131"/>
      <c r="G427" s="2"/>
      <c r="H427" s="2"/>
      <c r="I427" s="78"/>
      <c r="J427" s="3"/>
      <c r="K427" s="114"/>
      <c r="L427" s="3"/>
      <c r="M427" s="114"/>
      <c r="N427" s="3"/>
      <c r="O427" s="114"/>
      <c r="P427" s="3"/>
      <c r="Q427" s="114"/>
      <c r="R427" s="3"/>
      <c r="S427" s="114"/>
      <c r="T427" s="3"/>
      <c r="U427" s="114"/>
      <c r="V427" s="10">
        <f t="shared" si="8"/>
        <v>0</v>
      </c>
      <c r="W427" s="162"/>
      <c r="X427" s="70"/>
      <c r="Y427" s="76"/>
      <c r="Z427" s="70"/>
      <c r="AC427" s="104"/>
      <c r="AD427" s="2"/>
      <c r="AE427" s="2"/>
      <c r="AF427" s="144"/>
      <c r="AG427" s="96"/>
      <c r="AH427" s="116"/>
      <c r="AI427" s="143">
        <f>IF(OR(Anordnungstabelle[[#This Row],[Raten-
Zahlung]]="Ja",Anordnungstabelle[[#This Row],[Raten-
Zahlung]]="Rücknahme"),Anordnungstabelle[[#This Row],[Gesamtbetrag]]-Anordnungstabelle[[#This Row],[noch offener
Ratenbetrag]],0)</f>
        <v>0</v>
      </c>
      <c r="AJ427" s="121"/>
      <c r="AK427" s="119">
        <f>IF(Anordnungstabelle[[#This Row],[noch offener
Restbetrag
(wenn keine Ratenzahlung vereinbart)]]&gt;0,Anordnungstabelle[[#This Row],[Gesamtbetrag]]-Anordnungstabelle[[#This Row],[noch offener
Restbetrag
(wenn keine Ratenzahlung vereinbart)]],0)</f>
        <v>0</v>
      </c>
      <c r="AL427" s="68"/>
      <c r="AM427" s="65"/>
      <c r="AN427" s="8"/>
      <c r="AO427" s="5"/>
      <c r="AP427" s="12"/>
      <c r="AQ427" s="7"/>
      <c r="AR427" s="7"/>
      <c r="AS427" s="5"/>
      <c r="AT427" s="129"/>
      <c r="AU427" s="57"/>
      <c r="AV427" s="4"/>
    </row>
    <row r="428" spans="1:48" s="72" customFormat="1" x14ac:dyDescent="0.25">
      <c r="A428" s="14">
        <v>425</v>
      </c>
      <c r="F428" s="131"/>
      <c r="G428" s="2"/>
      <c r="H428" s="2"/>
      <c r="I428" s="78"/>
      <c r="J428" s="3"/>
      <c r="K428" s="114"/>
      <c r="L428" s="3"/>
      <c r="M428" s="114"/>
      <c r="N428" s="3"/>
      <c r="O428" s="114"/>
      <c r="P428" s="3"/>
      <c r="Q428" s="114"/>
      <c r="R428" s="3"/>
      <c r="S428" s="114"/>
      <c r="T428" s="3"/>
      <c r="U428" s="114"/>
      <c r="V428" s="10">
        <f t="shared" si="8"/>
        <v>0</v>
      </c>
      <c r="W428" s="162"/>
      <c r="X428" s="70"/>
      <c r="Y428" s="76"/>
      <c r="Z428" s="70"/>
      <c r="AC428" s="104"/>
      <c r="AD428" s="2"/>
      <c r="AE428" s="2"/>
      <c r="AF428" s="144"/>
      <c r="AG428" s="96"/>
      <c r="AH428" s="116"/>
      <c r="AI428" s="143">
        <f>IF(OR(Anordnungstabelle[[#This Row],[Raten-
Zahlung]]="Ja",Anordnungstabelle[[#This Row],[Raten-
Zahlung]]="Rücknahme"),Anordnungstabelle[[#This Row],[Gesamtbetrag]]-Anordnungstabelle[[#This Row],[noch offener
Ratenbetrag]],0)</f>
        <v>0</v>
      </c>
      <c r="AJ428" s="121"/>
      <c r="AK428" s="119">
        <f>IF(Anordnungstabelle[[#This Row],[noch offener
Restbetrag
(wenn keine Ratenzahlung vereinbart)]]&gt;0,Anordnungstabelle[[#This Row],[Gesamtbetrag]]-Anordnungstabelle[[#This Row],[noch offener
Restbetrag
(wenn keine Ratenzahlung vereinbart)]],0)</f>
        <v>0</v>
      </c>
      <c r="AL428" s="68"/>
      <c r="AM428" s="65"/>
      <c r="AN428" s="8"/>
      <c r="AO428" s="5"/>
      <c r="AP428" s="12"/>
      <c r="AQ428" s="7"/>
      <c r="AR428" s="7"/>
      <c r="AS428" s="5"/>
      <c r="AT428" s="129"/>
      <c r="AU428" s="57"/>
      <c r="AV428" s="4"/>
    </row>
    <row r="429" spans="1:48" s="72" customFormat="1" x14ac:dyDescent="0.25">
      <c r="A429" s="14">
        <v>426</v>
      </c>
      <c r="F429" s="131"/>
      <c r="G429" s="2"/>
      <c r="H429" s="2"/>
      <c r="I429" s="78"/>
      <c r="J429" s="3"/>
      <c r="K429" s="114"/>
      <c r="L429" s="3"/>
      <c r="M429" s="114"/>
      <c r="N429" s="3"/>
      <c r="O429" s="114"/>
      <c r="P429" s="3"/>
      <c r="Q429" s="114"/>
      <c r="R429" s="3"/>
      <c r="S429" s="114"/>
      <c r="T429" s="3"/>
      <c r="U429" s="114"/>
      <c r="V429" s="10">
        <f t="shared" si="8"/>
        <v>0</v>
      </c>
      <c r="W429" s="162"/>
      <c r="X429" s="70"/>
      <c r="Y429" s="76"/>
      <c r="Z429" s="70"/>
      <c r="AC429" s="104"/>
      <c r="AD429" s="2"/>
      <c r="AE429" s="2"/>
      <c r="AF429" s="144"/>
      <c r="AG429" s="96"/>
      <c r="AH429" s="116"/>
      <c r="AI429" s="143">
        <f>IF(OR(Anordnungstabelle[[#This Row],[Raten-
Zahlung]]="Ja",Anordnungstabelle[[#This Row],[Raten-
Zahlung]]="Rücknahme"),Anordnungstabelle[[#This Row],[Gesamtbetrag]]-Anordnungstabelle[[#This Row],[noch offener
Ratenbetrag]],0)</f>
        <v>0</v>
      </c>
      <c r="AJ429" s="121"/>
      <c r="AK429" s="119">
        <f>IF(Anordnungstabelle[[#This Row],[noch offener
Restbetrag
(wenn keine Ratenzahlung vereinbart)]]&gt;0,Anordnungstabelle[[#This Row],[Gesamtbetrag]]-Anordnungstabelle[[#This Row],[noch offener
Restbetrag
(wenn keine Ratenzahlung vereinbart)]],0)</f>
        <v>0</v>
      </c>
      <c r="AL429" s="68"/>
      <c r="AM429" s="65"/>
      <c r="AN429" s="8"/>
      <c r="AO429" s="5"/>
      <c r="AP429" s="12"/>
      <c r="AQ429" s="7"/>
      <c r="AR429" s="7"/>
      <c r="AS429" s="5"/>
      <c r="AT429" s="129"/>
      <c r="AU429" s="57"/>
      <c r="AV429" s="4"/>
    </row>
    <row r="430" spans="1:48" s="72" customFormat="1" x14ac:dyDescent="0.25">
      <c r="A430" s="14">
        <v>427</v>
      </c>
      <c r="F430" s="131"/>
      <c r="G430" s="2"/>
      <c r="H430" s="2"/>
      <c r="I430" s="78"/>
      <c r="J430" s="3"/>
      <c r="K430" s="114"/>
      <c r="L430" s="3"/>
      <c r="M430" s="114"/>
      <c r="N430" s="3"/>
      <c r="O430" s="114"/>
      <c r="P430" s="3"/>
      <c r="Q430" s="114"/>
      <c r="R430" s="3"/>
      <c r="S430" s="114"/>
      <c r="T430" s="3"/>
      <c r="U430" s="114"/>
      <c r="V430" s="10">
        <f t="shared" si="8"/>
        <v>0</v>
      </c>
      <c r="W430" s="162"/>
      <c r="X430" s="70"/>
      <c r="Y430" s="76"/>
      <c r="Z430" s="70"/>
      <c r="AC430" s="104"/>
      <c r="AD430" s="2"/>
      <c r="AE430" s="2"/>
      <c r="AF430" s="144"/>
      <c r="AG430" s="96"/>
      <c r="AH430" s="116"/>
      <c r="AI430" s="143">
        <f>IF(OR(Anordnungstabelle[[#This Row],[Raten-
Zahlung]]="Ja",Anordnungstabelle[[#This Row],[Raten-
Zahlung]]="Rücknahme"),Anordnungstabelle[[#This Row],[Gesamtbetrag]]-Anordnungstabelle[[#This Row],[noch offener
Ratenbetrag]],0)</f>
        <v>0</v>
      </c>
      <c r="AJ430" s="121"/>
      <c r="AK430" s="119">
        <f>IF(Anordnungstabelle[[#This Row],[noch offener
Restbetrag
(wenn keine Ratenzahlung vereinbart)]]&gt;0,Anordnungstabelle[[#This Row],[Gesamtbetrag]]-Anordnungstabelle[[#This Row],[noch offener
Restbetrag
(wenn keine Ratenzahlung vereinbart)]],0)</f>
        <v>0</v>
      </c>
      <c r="AL430" s="68"/>
      <c r="AM430" s="65"/>
      <c r="AN430" s="8"/>
      <c r="AO430" s="5"/>
      <c r="AP430" s="12"/>
      <c r="AQ430" s="7"/>
      <c r="AR430" s="7"/>
      <c r="AS430" s="5"/>
      <c r="AT430" s="129"/>
      <c r="AU430" s="57"/>
      <c r="AV430" s="4"/>
    </row>
    <row r="431" spans="1:48" s="72" customFormat="1" x14ac:dyDescent="0.25">
      <c r="A431" s="14">
        <v>428</v>
      </c>
      <c r="F431" s="131"/>
      <c r="G431" s="2"/>
      <c r="H431" s="2"/>
      <c r="I431" s="78"/>
      <c r="J431" s="3"/>
      <c r="K431" s="114"/>
      <c r="L431" s="3"/>
      <c r="M431" s="114"/>
      <c r="N431" s="3"/>
      <c r="O431" s="114"/>
      <c r="P431" s="3"/>
      <c r="Q431" s="114"/>
      <c r="R431" s="3"/>
      <c r="S431" s="114"/>
      <c r="T431" s="3"/>
      <c r="U431" s="114"/>
      <c r="V431" s="10">
        <f t="shared" si="8"/>
        <v>0</v>
      </c>
      <c r="W431" s="162"/>
      <c r="X431" s="70"/>
      <c r="Y431" s="76"/>
      <c r="Z431" s="70"/>
      <c r="AC431" s="104"/>
      <c r="AD431" s="2"/>
      <c r="AE431" s="2"/>
      <c r="AF431" s="144"/>
      <c r="AG431" s="96"/>
      <c r="AH431" s="116"/>
      <c r="AI431" s="143">
        <f>IF(OR(Anordnungstabelle[[#This Row],[Raten-
Zahlung]]="Ja",Anordnungstabelle[[#This Row],[Raten-
Zahlung]]="Rücknahme"),Anordnungstabelle[[#This Row],[Gesamtbetrag]]-Anordnungstabelle[[#This Row],[noch offener
Ratenbetrag]],0)</f>
        <v>0</v>
      </c>
      <c r="AJ431" s="121"/>
      <c r="AK431" s="119">
        <f>IF(Anordnungstabelle[[#This Row],[noch offener
Restbetrag
(wenn keine Ratenzahlung vereinbart)]]&gt;0,Anordnungstabelle[[#This Row],[Gesamtbetrag]]-Anordnungstabelle[[#This Row],[noch offener
Restbetrag
(wenn keine Ratenzahlung vereinbart)]],0)</f>
        <v>0</v>
      </c>
      <c r="AL431" s="68"/>
      <c r="AM431" s="65"/>
      <c r="AN431" s="8"/>
      <c r="AO431" s="5"/>
      <c r="AP431" s="12"/>
      <c r="AQ431" s="7"/>
      <c r="AR431" s="7"/>
      <c r="AS431" s="5"/>
      <c r="AT431" s="129"/>
      <c r="AU431" s="57"/>
      <c r="AV431" s="4"/>
    </row>
    <row r="432" spans="1:48" s="72" customFormat="1" x14ac:dyDescent="0.25">
      <c r="A432" s="14">
        <v>429</v>
      </c>
      <c r="F432" s="131"/>
      <c r="G432" s="2"/>
      <c r="H432" s="2"/>
      <c r="I432" s="78"/>
      <c r="J432" s="3"/>
      <c r="K432" s="114"/>
      <c r="L432" s="3"/>
      <c r="M432" s="114"/>
      <c r="N432" s="3"/>
      <c r="O432" s="114"/>
      <c r="P432" s="3"/>
      <c r="Q432" s="114"/>
      <c r="R432" s="3"/>
      <c r="S432" s="114"/>
      <c r="T432" s="3"/>
      <c r="U432" s="114"/>
      <c r="V432" s="10">
        <f t="shared" si="8"/>
        <v>0</v>
      </c>
      <c r="W432" s="162"/>
      <c r="X432" s="70"/>
      <c r="Y432" s="76"/>
      <c r="Z432" s="70"/>
      <c r="AC432" s="104"/>
      <c r="AD432" s="2"/>
      <c r="AE432" s="2"/>
      <c r="AF432" s="144"/>
      <c r="AG432" s="96"/>
      <c r="AH432" s="116"/>
      <c r="AI432" s="143">
        <f>IF(OR(Anordnungstabelle[[#This Row],[Raten-
Zahlung]]="Ja",Anordnungstabelle[[#This Row],[Raten-
Zahlung]]="Rücknahme"),Anordnungstabelle[[#This Row],[Gesamtbetrag]]-Anordnungstabelle[[#This Row],[noch offener
Ratenbetrag]],0)</f>
        <v>0</v>
      </c>
      <c r="AJ432" s="121"/>
      <c r="AK432" s="119">
        <f>IF(Anordnungstabelle[[#This Row],[noch offener
Restbetrag
(wenn keine Ratenzahlung vereinbart)]]&gt;0,Anordnungstabelle[[#This Row],[Gesamtbetrag]]-Anordnungstabelle[[#This Row],[noch offener
Restbetrag
(wenn keine Ratenzahlung vereinbart)]],0)</f>
        <v>0</v>
      </c>
      <c r="AL432" s="68"/>
      <c r="AM432" s="65"/>
      <c r="AN432" s="8"/>
      <c r="AO432" s="5"/>
      <c r="AP432" s="12"/>
      <c r="AQ432" s="7"/>
      <c r="AR432" s="7"/>
      <c r="AS432" s="5"/>
      <c r="AT432" s="129"/>
      <c r="AU432" s="57"/>
      <c r="AV432" s="4"/>
    </row>
    <row r="433" spans="1:48" s="72" customFormat="1" x14ac:dyDescent="0.25">
      <c r="A433" s="14">
        <v>430</v>
      </c>
      <c r="F433" s="131"/>
      <c r="G433" s="2"/>
      <c r="H433" s="2"/>
      <c r="I433" s="78"/>
      <c r="J433" s="3"/>
      <c r="K433" s="114"/>
      <c r="L433" s="3"/>
      <c r="M433" s="114"/>
      <c r="N433" s="3"/>
      <c r="O433" s="114"/>
      <c r="P433" s="3"/>
      <c r="Q433" s="114"/>
      <c r="R433" s="3"/>
      <c r="S433" s="114"/>
      <c r="T433" s="3"/>
      <c r="U433" s="114"/>
      <c r="V433" s="10">
        <f t="shared" si="8"/>
        <v>0</v>
      </c>
      <c r="W433" s="162"/>
      <c r="X433" s="70"/>
      <c r="Y433" s="76"/>
      <c r="Z433" s="70"/>
      <c r="AC433" s="104"/>
      <c r="AD433" s="2"/>
      <c r="AE433" s="2"/>
      <c r="AF433" s="144"/>
      <c r="AG433" s="96"/>
      <c r="AH433" s="116"/>
      <c r="AI433" s="143">
        <f>IF(OR(Anordnungstabelle[[#This Row],[Raten-
Zahlung]]="Ja",Anordnungstabelle[[#This Row],[Raten-
Zahlung]]="Rücknahme"),Anordnungstabelle[[#This Row],[Gesamtbetrag]]-Anordnungstabelle[[#This Row],[noch offener
Ratenbetrag]],0)</f>
        <v>0</v>
      </c>
      <c r="AJ433" s="121"/>
      <c r="AK433" s="119">
        <f>IF(Anordnungstabelle[[#This Row],[noch offener
Restbetrag
(wenn keine Ratenzahlung vereinbart)]]&gt;0,Anordnungstabelle[[#This Row],[Gesamtbetrag]]-Anordnungstabelle[[#This Row],[noch offener
Restbetrag
(wenn keine Ratenzahlung vereinbart)]],0)</f>
        <v>0</v>
      </c>
      <c r="AL433" s="68"/>
      <c r="AM433" s="65"/>
      <c r="AN433" s="8"/>
      <c r="AO433" s="5"/>
      <c r="AP433" s="12"/>
      <c r="AQ433" s="7"/>
      <c r="AR433" s="7"/>
      <c r="AS433" s="5"/>
      <c r="AT433" s="129"/>
      <c r="AU433" s="57"/>
      <c r="AV433" s="4"/>
    </row>
    <row r="434" spans="1:48" s="72" customFormat="1" x14ac:dyDescent="0.25">
      <c r="A434" s="14">
        <v>431</v>
      </c>
      <c r="F434" s="131"/>
      <c r="G434" s="2"/>
      <c r="H434" s="2"/>
      <c r="I434" s="78"/>
      <c r="J434" s="3"/>
      <c r="K434" s="114"/>
      <c r="L434" s="3"/>
      <c r="M434" s="114"/>
      <c r="N434" s="3"/>
      <c r="O434" s="114"/>
      <c r="P434" s="3"/>
      <c r="Q434" s="114"/>
      <c r="R434" s="3"/>
      <c r="S434" s="114"/>
      <c r="T434" s="3"/>
      <c r="U434" s="114"/>
      <c r="V434" s="10">
        <f t="shared" si="8"/>
        <v>0</v>
      </c>
      <c r="W434" s="162"/>
      <c r="X434" s="70"/>
      <c r="Y434" s="76"/>
      <c r="Z434" s="70"/>
      <c r="AC434" s="104"/>
      <c r="AD434" s="2"/>
      <c r="AE434" s="2"/>
      <c r="AF434" s="144"/>
      <c r="AG434" s="96"/>
      <c r="AH434" s="116"/>
      <c r="AI434" s="143">
        <f>IF(OR(Anordnungstabelle[[#This Row],[Raten-
Zahlung]]="Ja",Anordnungstabelle[[#This Row],[Raten-
Zahlung]]="Rücknahme"),Anordnungstabelle[[#This Row],[Gesamtbetrag]]-Anordnungstabelle[[#This Row],[noch offener
Ratenbetrag]],0)</f>
        <v>0</v>
      </c>
      <c r="AJ434" s="121"/>
      <c r="AK434" s="119">
        <f>IF(Anordnungstabelle[[#This Row],[noch offener
Restbetrag
(wenn keine Ratenzahlung vereinbart)]]&gt;0,Anordnungstabelle[[#This Row],[Gesamtbetrag]]-Anordnungstabelle[[#This Row],[noch offener
Restbetrag
(wenn keine Ratenzahlung vereinbart)]],0)</f>
        <v>0</v>
      </c>
      <c r="AL434" s="68"/>
      <c r="AM434" s="65"/>
      <c r="AN434" s="8"/>
      <c r="AO434" s="5"/>
      <c r="AP434" s="12"/>
      <c r="AQ434" s="7"/>
      <c r="AR434" s="7"/>
      <c r="AS434" s="5"/>
      <c r="AT434" s="129"/>
      <c r="AU434" s="57"/>
      <c r="AV434" s="4"/>
    </row>
    <row r="435" spans="1:48" s="72" customFormat="1" x14ac:dyDescent="0.25">
      <c r="A435" s="14">
        <v>432</v>
      </c>
      <c r="F435" s="131"/>
      <c r="G435" s="2"/>
      <c r="H435" s="2"/>
      <c r="I435" s="78"/>
      <c r="J435" s="3"/>
      <c r="K435" s="114"/>
      <c r="L435" s="3"/>
      <c r="M435" s="114"/>
      <c r="N435" s="3"/>
      <c r="O435" s="114"/>
      <c r="P435" s="3"/>
      <c r="Q435" s="114"/>
      <c r="R435" s="3"/>
      <c r="S435" s="114"/>
      <c r="T435" s="3"/>
      <c r="U435" s="114"/>
      <c r="V435" s="10">
        <f t="shared" si="8"/>
        <v>0</v>
      </c>
      <c r="W435" s="162"/>
      <c r="X435" s="70"/>
      <c r="Y435" s="76"/>
      <c r="Z435" s="70"/>
      <c r="AC435" s="104"/>
      <c r="AD435" s="2"/>
      <c r="AE435" s="2"/>
      <c r="AF435" s="144"/>
      <c r="AG435" s="96"/>
      <c r="AH435" s="116"/>
      <c r="AI435" s="143">
        <f>IF(OR(Anordnungstabelle[[#This Row],[Raten-
Zahlung]]="Ja",Anordnungstabelle[[#This Row],[Raten-
Zahlung]]="Rücknahme"),Anordnungstabelle[[#This Row],[Gesamtbetrag]]-Anordnungstabelle[[#This Row],[noch offener
Ratenbetrag]],0)</f>
        <v>0</v>
      </c>
      <c r="AJ435" s="121"/>
      <c r="AK435" s="119">
        <f>IF(Anordnungstabelle[[#This Row],[noch offener
Restbetrag
(wenn keine Ratenzahlung vereinbart)]]&gt;0,Anordnungstabelle[[#This Row],[Gesamtbetrag]]-Anordnungstabelle[[#This Row],[noch offener
Restbetrag
(wenn keine Ratenzahlung vereinbart)]],0)</f>
        <v>0</v>
      </c>
      <c r="AL435" s="68"/>
      <c r="AM435" s="65"/>
      <c r="AN435" s="8"/>
      <c r="AO435" s="5"/>
      <c r="AP435" s="12"/>
      <c r="AQ435" s="7"/>
      <c r="AR435" s="7"/>
      <c r="AS435" s="5"/>
      <c r="AT435" s="129"/>
      <c r="AU435" s="57"/>
      <c r="AV435" s="4"/>
    </row>
    <row r="436" spans="1:48" s="72" customFormat="1" x14ac:dyDescent="0.25">
      <c r="A436" s="14">
        <v>433</v>
      </c>
      <c r="F436" s="131"/>
      <c r="G436" s="2"/>
      <c r="H436" s="2"/>
      <c r="I436" s="78"/>
      <c r="J436" s="3"/>
      <c r="K436" s="114"/>
      <c r="L436" s="3"/>
      <c r="M436" s="114"/>
      <c r="N436" s="3"/>
      <c r="O436" s="114"/>
      <c r="P436" s="3"/>
      <c r="Q436" s="114"/>
      <c r="R436" s="3"/>
      <c r="S436" s="114"/>
      <c r="T436" s="3"/>
      <c r="U436" s="114"/>
      <c r="V436" s="10">
        <f t="shared" si="8"/>
        <v>0</v>
      </c>
      <c r="W436" s="162"/>
      <c r="X436" s="70"/>
      <c r="Y436" s="76"/>
      <c r="Z436" s="70"/>
      <c r="AC436" s="104"/>
      <c r="AD436" s="2"/>
      <c r="AE436" s="2"/>
      <c r="AF436" s="144"/>
      <c r="AG436" s="96"/>
      <c r="AH436" s="116"/>
      <c r="AI436" s="143">
        <f>IF(OR(Anordnungstabelle[[#This Row],[Raten-
Zahlung]]="Ja",Anordnungstabelle[[#This Row],[Raten-
Zahlung]]="Rücknahme"),Anordnungstabelle[[#This Row],[Gesamtbetrag]]-Anordnungstabelle[[#This Row],[noch offener
Ratenbetrag]],0)</f>
        <v>0</v>
      </c>
      <c r="AJ436" s="121"/>
      <c r="AK436" s="119">
        <f>IF(Anordnungstabelle[[#This Row],[noch offener
Restbetrag
(wenn keine Ratenzahlung vereinbart)]]&gt;0,Anordnungstabelle[[#This Row],[Gesamtbetrag]]-Anordnungstabelle[[#This Row],[noch offener
Restbetrag
(wenn keine Ratenzahlung vereinbart)]],0)</f>
        <v>0</v>
      </c>
      <c r="AL436" s="68"/>
      <c r="AM436" s="65"/>
      <c r="AN436" s="8"/>
      <c r="AO436" s="5"/>
      <c r="AP436" s="12"/>
      <c r="AQ436" s="7"/>
      <c r="AR436" s="7"/>
      <c r="AS436" s="5"/>
      <c r="AT436" s="129"/>
      <c r="AU436" s="57"/>
      <c r="AV436" s="4"/>
    </row>
    <row r="437" spans="1:48" s="72" customFormat="1" x14ac:dyDescent="0.25">
      <c r="A437" s="14">
        <v>434</v>
      </c>
      <c r="F437" s="131"/>
      <c r="G437" s="2"/>
      <c r="H437" s="2"/>
      <c r="I437" s="78"/>
      <c r="J437" s="3"/>
      <c r="K437" s="114"/>
      <c r="L437" s="3"/>
      <c r="M437" s="114"/>
      <c r="N437" s="3"/>
      <c r="O437" s="114"/>
      <c r="P437" s="3"/>
      <c r="Q437" s="114"/>
      <c r="R437" s="3"/>
      <c r="S437" s="114"/>
      <c r="T437" s="3"/>
      <c r="U437" s="114"/>
      <c r="V437" s="10">
        <f t="shared" si="8"/>
        <v>0</v>
      </c>
      <c r="W437" s="162"/>
      <c r="X437" s="70"/>
      <c r="Y437" s="76"/>
      <c r="Z437" s="70"/>
      <c r="AC437" s="104"/>
      <c r="AD437" s="2"/>
      <c r="AE437" s="2"/>
      <c r="AF437" s="144"/>
      <c r="AG437" s="96"/>
      <c r="AH437" s="116"/>
      <c r="AI437" s="143">
        <f>IF(OR(Anordnungstabelle[[#This Row],[Raten-
Zahlung]]="Ja",Anordnungstabelle[[#This Row],[Raten-
Zahlung]]="Rücknahme"),Anordnungstabelle[[#This Row],[Gesamtbetrag]]-Anordnungstabelle[[#This Row],[noch offener
Ratenbetrag]],0)</f>
        <v>0</v>
      </c>
      <c r="AJ437" s="121"/>
      <c r="AK437" s="119">
        <f>IF(Anordnungstabelle[[#This Row],[noch offener
Restbetrag
(wenn keine Ratenzahlung vereinbart)]]&gt;0,Anordnungstabelle[[#This Row],[Gesamtbetrag]]-Anordnungstabelle[[#This Row],[noch offener
Restbetrag
(wenn keine Ratenzahlung vereinbart)]],0)</f>
        <v>0</v>
      </c>
      <c r="AL437" s="68"/>
      <c r="AM437" s="65"/>
      <c r="AN437" s="8"/>
      <c r="AO437" s="5"/>
      <c r="AP437" s="12"/>
      <c r="AQ437" s="7"/>
      <c r="AR437" s="7"/>
      <c r="AS437" s="5"/>
      <c r="AT437" s="129"/>
      <c r="AU437" s="57"/>
      <c r="AV437" s="4"/>
    </row>
    <row r="438" spans="1:48" s="72" customFormat="1" x14ac:dyDescent="0.25">
      <c r="A438" s="14">
        <v>435</v>
      </c>
      <c r="F438" s="131"/>
      <c r="G438" s="2"/>
      <c r="H438" s="2"/>
      <c r="I438" s="78"/>
      <c r="J438" s="3"/>
      <c r="K438" s="114"/>
      <c r="L438" s="3"/>
      <c r="M438" s="114"/>
      <c r="N438" s="3"/>
      <c r="O438" s="114"/>
      <c r="P438" s="3"/>
      <c r="Q438" s="114"/>
      <c r="R438" s="3"/>
      <c r="S438" s="114"/>
      <c r="T438" s="3"/>
      <c r="U438" s="114"/>
      <c r="V438" s="10">
        <f t="shared" si="8"/>
        <v>0</v>
      </c>
      <c r="W438" s="162"/>
      <c r="X438" s="70"/>
      <c r="Y438" s="76"/>
      <c r="Z438" s="70"/>
      <c r="AC438" s="104"/>
      <c r="AD438" s="2"/>
      <c r="AE438" s="2"/>
      <c r="AF438" s="144"/>
      <c r="AG438" s="96"/>
      <c r="AH438" s="116"/>
      <c r="AI438" s="143">
        <f>IF(OR(Anordnungstabelle[[#This Row],[Raten-
Zahlung]]="Ja",Anordnungstabelle[[#This Row],[Raten-
Zahlung]]="Rücknahme"),Anordnungstabelle[[#This Row],[Gesamtbetrag]]-Anordnungstabelle[[#This Row],[noch offener
Ratenbetrag]],0)</f>
        <v>0</v>
      </c>
      <c r="AJ438" s="121"/>
      <c r="AK438" s="119">
        <f>IF(Anordnungstabelle[[#This Row],[noch offener
Restbetrag
(wenn keine Ratenzahlung vereinbart)]]&gt;0,Anordnungstabelle[[#This Row],[Gesamtbetrag]]-Anordnungstabelle[[#This Row],[noch offener
Restbetrag
(wenn keine Ratenzahlung vereinbart)]],0)</f>
        <v>0</v>
      </c>
      <c r="AL438" s="68"/>
      <c r="AM438" s="65"/>
      <c r="AN438" s="8"/>
      <c r="AO438" s="5"/>
      <c r="AP438" s="12"/>
      <c r="AQ438" s="7"/>
      <c r="AR438" s="7"/>
      <c r="AS438" s="5"/>
      <c r="AT438" s="129"/>
      <c r="AU438" s="57"/>
      <c r="AV438" s="4"/>
    </row>
    <row r="439" spans="1:48" s="72" customFormat="1" x14ac:dyDescent="0.25">
      <c r="A439" s="14">
        <v>436</v>
      </c>
      <c r="F439" s="131"/>
      <c r="G439" s="2"/>
      <c r="H439" s="2"/>
      <c r="I439" s="78"/>
      <c r="J439" s="3"/>
      <c r="K439" s="114"/>
      <c r="L439" s="3"/>
      <c r="M439" s="114"/>
      <c r="N439" s="3"/>
      <c r="O439" s="114"/>
      <c r="P439" s="3"/>
      <c r="Q439" s="114"/>
      <c r="R439" s="3"/>
      <c r="S439" s="114"/>
      <c r="T439" s="3"/>
      <c r="U439" s="114"/>
      <c r="V439" s="10">
        <f t="shared" si="8"/>
        <v>0</v>
      </c>
      <c r="W439" s="162"/>
      <c r="X439" s="70"/>
      <c r="Y439" s="76"/>
      <c r="Z439" s="70"/>
      <c r="AC439" s="104"/>
      <c r="AD439" s="2"/>
      <c r="AE439" s="2"/>
      <c r="AF439" s="144"/>
      <c r="AG439" s="96"/>
      <c r="AH439" s="116"/>
      <c r="AI439" s="143">
        <f>IF(OR(Anordnungstabelle[[#This Row],[Raten-
Zahlung]]="Ja",Anordnungstabelle[[#This Row],[Raten-
Zahlung]]="Rücknahme"),Anordnungstabelle[[#This Row],[Gesamtbetrag]]-Anordnungstabelle[[#This Row],[noch offener
Ratenbetrag]],0)</f>
        <v>0</v>
      </c>
      <c r="AJ439" s="121"/>
      <c r="AK439" s="119">
        <f>IF(Anordnungstabelle[[#This Row],[noch offener
Restbetrag
(wenn keine Ratenzahlung vereinbart)]]&gt;0,Anordnungstabelle[[#This Row],[Gesamtbetrag]]-Anordnungstabelle[[#This Row],[noch offener
Restbetrag
(wenn keine Ratenzahlung vereinbart)]],0)</f>
        <v>0</v>
      </c>
      <c r="AL439" s="68"/>
      <c r="AM439" s="65"/>
      <c r="AN439" s="8"/>
      <c r="AO439" s="5"/>
      <c r="AP439" s="12"/>
      <c r="AQ439" s="7"/>
      <c r="AR439" s="7"/>
      <c r="AS439" s="5"/>
      <c r="AT439" s="129"/>
      <c r="AU439" s="57"/>
      <c r="AV439" s="4"/>
    </row>
    <row r="440" spans="1:48" s="72" customFormat="1" x14ac:dyDescent="0.25">
      <c r="A440" s="14">
        <v>437</v>
      </c>
      <c r="F440" s="131"/>
      <c r="G440" s="2"/>
      <c r="H440" s="2"/>
      <c r="I440" s="78"/>
      <c r="J440" s="3"/>
      <c r="K440" s="114"/>
      <c r="L440" s="3"/>
      <c r="M440" s="114"/>
      <c r="N440" s="3"/>
      <c r="O440" s="114"/>
      <c r="P440" s="3"/>
      <c r="Q440" s="114"/>
      <c r="R440" s="3"/>
      <c r="S440" s="114"/>
      <c r="T440" s="3"/>
      <c r="U440" s="114"/>
      <c r="V440" s="10">
        <f t="shared" si="8"/>
        <v>0</v>
      </c>
      <c r="W440" s="162"/>
      <c r="X440" s="70"/>
      <c r="Y440" s="76"/>
      <c r="Z440" s="70"/>
      <c r="AC440" s="104"/>
      <c r="AD440" s="2"/>
      <c r="AE440" s="2"/>
      <c r="AF440" s="144"/>
      <c r="AG440" s="96"/>
      <c r="AH440" s="116"/>
      <c r="AI440" s="143">
        <f>IF(OR(Anordnungstabelle[[#This Row],[Raten-
Zahlung]]="Ja",Anordnungstabelle[[#This Row],[Raten-
Zahlung]]="Rücknahme"),Anordnungstabelle[[#This Row],[Gesamtbetrag]]-Anordnungstabelle[[#This Row],[noch offener
Ratenbetrag]],0)</f>
        <v>0</v>
      </c>
      <c r="AJ440" s="121"/>
      <c r="AK440" s="119">
        <f>IF(Anordnungstabelle[[#This Row],[noch offener
Restbetrag
(wenn keine Ratenzahlung vereinbart)]]&gt;0,Anordnungstabelle[[#This Row],[Gesamtbetrag]]-Anordnungstabelle[[#This Row],[noch offener
Restbetrag
(wenn keine Ratenzahlung vereinbart)]],0)</f>
        <v>0</v>
      </c>
      <c r="AL440" s="68"/>
      <c r="AM440" s="65"/>
      <c r="AN440" s="8"/>
      <c r="AO440" s="5"/>
      <c r="AP440" s="12"/>
      <c r="AQ440" s="7"/>
      <c r="AR440" s="7"/>
      <c r="AS440" s="5"/>
      <c r="AT440" s="129"/>
      <c r="AU440" s="57"/>
      <c r="AV440" s="4"/>
    </row>
    <row r="441" spans="1:48" s="72" customFormat="1" x14ac:dyDescent="0.25">
      <c r="A441" s="14">
        <v>438</v>
      </c>
      <c r="F441" s="131"/>
      <c r="G441" s="2"/>
      <c r="H441" s="2"/>
      <c r="I441" s="78"/>
      <c r="J441" s="3"/>
      <c r="K441" s="114"/>
      <c r="L441" s="3"/>
      <c r="M441" s="114"/>
      <c r="N441" s="3"/>
      <c r="O441" s="114"/>
      <c r="P441" s="3"/>
      <c r="Q441" s="114"/>
      <c r="R441" s="3"/>
      <c r="S441" s="114"/>
      <c r="T441" s="3"/>
      <c r="U441" s="114"/>
      <c r="V441" s="10">
        <f t="shared" si="8"/>
        <v>0</v>
      </c>
      <c r="W441" s="162"/>
      <c r="X441" s="70"/>
      <c r="Y441" s="76"/>
      <c r="Z441" s="70"/>
      <c r="AC441" s="104"/>
      <c r="AD441" s="2"/>
      <c r="AE441" s="2"/>
      <c r="AF441" s="144"/>
      <c r="AG441" s="96"/>
      <c r="AH441" s="116"/>
      <c r="AI441" s="143">
        <f>IF(OR(Anordnungstabelle[[#This Row],[Raten-
Zahlung]]="Ja",Anordnungstabelle[[#This Row],[Raten-
Zahlung]]="Rücknahme"),Anordnungstabelle[[#This Row],[Gesamtbetrag]]-Anordnungstabelle[[#This Row],[noch offener
Ratenbetrag]],0)</f>
        <v>0</v>
      </c>
      <c r="AJ441" s="121"/>
      <c r="AK441" s="119">
        <f>IF(Anordnungstabelle[[#This Row],[noch offener
Restbetrag
(wenn keine Ratenzahlung vereinbart)]]&gt;0,Anordnungstabelle[[#This Row],[Gesamtbetrag]]-Anordnungstabelle[[#This Row],[noch offener
Restbetrag
(wenn keine Ratenzahlung vereinbart)]],0)</f>
        <v>0</v>
      </c>
      <c r="AL441" s="68"/>
      <c r="AM441" s="65"/>
      <c r="AN441" s="8"/>
      <c r="AO441" s="5"/>
      <c r="AP441" s="12"/>
      <c r="AQ441" s="7"/>
      <c r="AR441" s="7"/>
      <c r="AS441" s="5"/>
      <c r="AT441" s="129"/>
      <c r="AU441" s="57"/>
      <c r="AV441" s="4"/>
    </row>
    <row r="442" spans="1:48" s="72" customFormat="1" x14ac:dyDescent="0.25">
      <c r="A442" s="14">
        <v>439</v>
      </c>
      <c r="F442" s="131"/>
      <c r="G442" s="2"/>
      <c r="H442" s="2"/>
      <c r="I442" s="78"/>
      <c r="J442" s="3"/>
      <c r="K442" s="114"/>
      <c r="L442" s="3"/>
      <c r="M442" s="114"/>
      <c r="N442" s="3"/>
      <c r="O442" s="114"/>
      <c r="P442" s="3"/>
      <c r="Q442" s="114"/>
      <c r="R442" s="3"/>
      <c r="S442" s="114"/>
      <c r="T442" s="3"/>
      <c r="U442" s="114"/>
      <c r="V442" s="10">
        <f t="shared" si="8"/>
        <v>0</v>
      </c>
      <c r="W442" s="162"/>
      <c r="X442" s="70"/>
      <c r="Y442" s="76"/>
      <c r="Z442" s="70"/>
      <c r="AC442" s="104"/>
      <c r="AD442" s="2"/>
      <c r="AE442" s="2"/>
      <c r="AF442" s="144"/>
      <c r="AG442" s="96"/>
      <c r="AH442" s="116"/>
      <c r="AI442" s="143">
        <f>IF(OR(Anordnungstabelle[[#This Row],[Raten-
Zahlung]]="Ja",Anordnungstabelle[[#This Row],[Raten-
Zahlung]]="Rücknahme"),Anordnungstabelle[[#This Row],[Gesamtbetrag]]-Anordnungstabelle[[#This Row],[noch offener
Ratenbetrag]],0)</f>
        <v>0</v>
      </c>
      <c r="AJ442" s="121"/>
      <c r="AK442" s="119">
        <f>IF(Anordnungstabelle[[#This Row],[noch offener
Restbetrag
(wenn keine Ratenzahlung vereinbart)]]&gt;0,Anordnungstabelle[[#This Row],[Gesamtbetrag]]-Anordnungstabelle[[#This Row],[noch offener
Restbetrag
(wenn keine Ratenzahlung vereinbart)]],0)</f>
        <v>0</v>
      </c>
      <c r="AL442" s="68"/>
      <c r="AM442" s="65"/>
      <c r="AN442" s="8"/>
      <c r="AO442" s="5"/>
      <c r="AP442" s="12"/>
      <c r="AQ442" s="7"/>
      <c r="AR442" s="7"/>
      <c r="AS442" s="5"/>
      <c r="AT442" s="129"/>
      <c r="AU442" s="57"/>
      <c r="AV442" s="4"/>
    </row>
    <row r="443" spans="1:48" s="72" customFormat="1" x14ac:dyDescent="0.25">
      <c r="A443" s="14">
        <v>440</v>
      </c>
      <c r="F443" s="131"/>
      <c r="G443" s="2"/>
      <c r="H443" s="2"/>
      <c r="I443" s="78"/>
      <c r="J443" s="3"/>
      <c r="K443" s="114"/>
      <c r="L443" s="3"/>
      <c r="M443" s="114"/>
      <c r="N443" s="3"/>
      <c r="O443" s="114"/>
      <c r="P443" s="3"/>
      <c r="Q443" s="114"/>
      <c r="R443" s="3"/>
      <c r="S443" s="114"/>
      <c r="T443" s="3"/>
      <c r="U443" s="114"/>
      <c r="V443" s="10">
        <f t="shared" si="8"/>
        <v>0</v>
      </c>
      <c r="W443" s="162"/>
      <c r="X443" s="70"/>
      <c r="Y443" s="76"/>
      <c r="Z443" s="70"/>
      <c r="AC443" s="104"/>
      <c r="AD443" s="2"/>
      <c r="AE443" s="2"/>
      <c r="AF443" s="144"/>
      <c r="AG443" s="96"/>
      <c r="AH443" s="116"/>
      <c r="AI443" s="143">
        <f>IF(OR(Anordnungstabelle[[#This Row],[Raten-
Zahlung]]="Ja",Anordnungstabelle[[#This Row],[Raten-
Zahlung]]="Rücknahme"),Anordnungstabelle[[#This Row],[Gesamtbetrag]]-Anordnungstabelle[[#This Row],[noch offener
Ratenbetrag]],0)</f>
        <v>0</v>
      </c>
      <c r="AJ443" s="121"/>
      <c r="AK443" s="119">
        <f>IF(Anordnungstabelle[[#This Row],[noch offener
Restbetrag
(wenn keine Ratenzahlung vereinbart)]]&gt;0,Anordnungstabelle[[#This Row],[Gesamtbetrag]]-Anordnungstabelle[[#This Row],[noch offener
Restbetrag
(wenn keine Ratenzahlung vereinbart)]],0)</f>
        <v>0</v>
      </c>
      <c r="AL443" s="68"/>
      <c r="AM443" s="65"/>
      <c r="AN443" s="8"/>
      <c r="AO443" s="5"/>
      <c r="AP443" s="12"/>
      <c r="AQ443" s="7"/>
      <c r="AR443" s="7"/>
      <c r="AS443" s="5"/>
      <c r="AT443" s="129"/>
      <c r="AU443" s="57"/>
      <c r="AV443" s="4"/>
    </row>
    <row r="444" spans="1:48" s="72" customFormat="1" x14ac:dyDescent="0.25">
      <c r="A444" s="14">
        <v>441</v>
      </c>
      <c r="F444" s="131"/>
      <c r="G444" s="2"/>
      <c r="H444" s="2"/>
      <c r="I444" s="78"/>
      <c r="J444" s="3"/>
      <c r="K444" s="114"/>
      <c r="L444" s="3"/>
      <c r="M444" s="114"/>
      <c r="N444" s="3"/>
      <c r="O444" s="114"/>
      <c r="P444" s="3"/>
      <c r="Q444" s="114"/>
      <c r="R444" s="3"/>
      <c r="S444" s="114"/>
      <c r="T444" s="3"/>
      <c r="U444" s="114"/>
      <c r="V444" s="10">
        <f t="shared" si="8"/>
        <v>0</v>
      </c>
      <c r="W444" s="162"/>
      <c r="X444" s="70"/>
      <c r="Y444" s="76"/>
      <c r="Z444" s="70"/>
      <c r="AC444" s="104"/>
      <c r="AD444" s="2"/>
      <c r="AE444" s="2"/>
      <c r="AF444" s="144"/>
      <c r="AG444" s="96"/>
      <c r="AH444" s="116"/>
      <c r="AI444" s="143">
        <f>IF(OR(Anordnungstabelle[[#This Row],[Raten-
Zahlung]]="Ja",Anordnungstabelle[[#This Row],[Raten-
Zahlung]]="Rücknahme"),Anordnungstabelle[[#This Row],[Gesamtbetrag]]-Anordnungstabelle[[#This Row],[noch offener
Ratenbetrag]],0)</f>
        <v>0</v>
      </c>
      <c r="AJ444" s="121"/>
      <c r="AK444" s="119">
        <f>IF(Anordnungstabelle[[#This Row],[noch offener
Restbetrag
(wenn keine Ratenzahlung vereinbart)]]&gt;0,Anordnungstabelle[[#This Row],[Gesamtbetrag]]-Anordnungstabelle[[#This Row],[noch offener
Restbetrag
(wenn keine Ratenzahlung vereinbart)]],0)</f>
        <v>0</v>
      </c>
      <c r="AL444" s="68"/>
      <c r="AM444" s="65"/>
      <c r="AN444" s="8"/>
      <c r="AO444" s="5"/>
      <c r="AP444" s="12"/>
      <c r="AQ444" s="7"/>
      <c r="AR444" s="7"/>
      <c r="AS444" s="5"/>
      <c r="AT444" s="129"/>
      <c r="AU444" s="57"/>
      <c r="AV444" s="4"/>
    </row>
    <row r="445" spans="1:48" s="72" customFormat="1" x14ac:dyDescent="0.25">
      <c r="A445" s="14">
        <v>442</v>
      </c>
      <c r="F445" s="131"/>
      <c r="G445" s="2"/>
      <c r="H445" s="2"/>
      <c r="I445" s="78"/>
      <c r="J445" s="3"/>
      <c r="K445" s="114"/>
      <c r="L445" s="3"/>
      <c r="M445" s="114"/>
      <c r="N445" s="3"/>
      <c r="O445" s="114"/>
      <c r="P445" s="3"/>
      <c r="Q445" s="114"/>
      <c r="R445" s="3"/>
      <c r="S445" s="114"/>
      <c r="T445" s="3"/>
      <c r="U445" s="114"/>
      <c r="V445" s="10">
        <f t="shared" si="8"/>
        <v>0</v>
      </c>
      <c r="W445" s="162"/>
      <c r="X445" s="70"/>
      <c r="Y445" s="76"/>
      <c r="Z445" s="70"/>
      <c r="AC445" s="104"/>
      <c r="AD445" s="2"/>
      <c r="AE445" s="2"/>
      <c r="AF445" s="144"/>
      <c r="AG445" s="96"/>
      <c r="AH445" s="116"/>
      <c r="AI445" s="143">
        <f>IF(OR(Anordnungstabelle[[#This Row],[Raten-
Zahlung]]="Ja",Anordnungstabelle[[#This Row],[Raten-
Zahlung]]="Rücknahme"),Anordnungstabelle[[#This Row],[Gesamtbetrag]]-Anordnungstabelle[[#This Row],[noch offener
Ratenbetrag]],0)</f>
        <v>0</v>
      </c>
      <c r="AJ445" s="121"/>
      <c r="AK445" s="119">
        <f>IF(Anordnungstabelle[[#This Row],[noch offener
Restbetrag
(wenn keine Ratenzahlung vereinbart)]]&gt;0,Anordnungstabelle[[#This Row],[Gesamtbetrag]]-Anordnungstabelle[[#This Row],[noch offener
Restbetrag
(wenn keine Ratenzahlung vereinbart)]],0)</f>
        <v>0</v>
      </c>
      <c r="AL445" s="68"/>
      <c r="AM445" s="65"/>
      <c r="AN445" s="8"/>
      <c r="AO445" s="5"/>
      <c r="AP445" s="12"/>
      <c r="AQ445" s="7"/>
      <c r="AR445" s="7"/>
      <c r="AS445" s="5"/>
      <c r="AT445" s="129"/>
      <c r="AU445" s="57"/>
      <c r="AV445" s="4"/>
    </row>
    <row r="446" spans="1:48" s="72" customFormat="1" x14ac:dyDescent="0.25">
      <c r="A446" s="14">
        <v>443</v>
      </c>
      <c r="F446" s="131"/>
      <c r="G446" s="2"/>
      <c r="H446" s="2"/>
      <c r="I446" s="78"/>
      <c r="J446" s="3"/>
      <c r="K446" s="114"/>
      <c r="L446" s="3"/>
      <c r="M446" s="114"/>
      <c r="N446" s="3"/>
      <c r="O446" s="114"/>
      <c r="P446" s="3"/>
      <c r="Q446" s="114"/>
      <c r="R446" s="3"/>
      <c r="S446" s="114"/>
      <c r="T446" s="3"/>
      <c r="U446" s="114"/>
      <c r="V446" s="10">
        <f t="shared" si="8"/>
        <v>0</v>
      </c>
      <c r="W446" s="162"/>
      <c r="X446" s="70"/>
      <c r="Y446" s="76"/>
      <c r="Z446" s="70"/>
      <c r="AC446" s="104"/>
      <c r="AD446" s="2"/>
      <c r="AE446" s="2"/>
      <c r="AF446" s="144"/>
      <c r="AG446" s="96"/>
      <c r="AH446" s="116"/>
      <c r="AI446" s="143">
        <f>IF(OR(Anordnungstabelle[[#This Row],[Raten-
Zahlung]]="Ja",Anordnungstabelle[[#This Row],[Raten-
Zahlung]]="Rücknahme"),Anordnungstabelle[[#This Row],[Gesamtbetrag]]-Anordnungstabelle[[#This Row],[noch offener
Ratenbetrag]],0)</f>
        <v>0</v>
      </c>
      <c r="AJ446" s="121"/>
      <c r="AK446" s="119">
        <f>IF(Anordnungstabelle[[#This Row],[noch offener
Restbetrag
(wenn keine Ratenzahlung vereinbart)]]&gt;0,Anordnungstabelle[[#This Row],[Gesamtbetrag]]-Anordnungstabelle[[#This Row],[noch offener
Restbetrag
(wenn keine Ratenzahlung vereinbart)]],0)</f>
        <v>0</v>
      </c>
      <c r="AL446" s="68"/>
      <c r="AM446" s="65"/>
      <c r="AN446" s="8"/>
      <c r="AO446" s="5"/>
      <c r="AP446" s="12"/>
      <c r="AQ446" s="7"/>
      <c r="AR446" s="7"/>
      <c r="AS446" s="5"/>
      <c r="AT446" s="129"/>
      <c r="AU446" s="57"/>
      <c r="AV446" s="4"/>
    </row>
    <row r="447" spans="1:48" s="72" customFormat="1" x14ac:dyDescent="0.25">
      <c r="A447" s="14">
        <v>444</v>
      </c>
      <c r="F447" s="131"/>
      <c r="G447" s="2"/>
      <c r="H447" s="2"/>
      <c r="I447" s="78"/>
      <c r="J447" s="3"/>
      <c r="K447" s="114"/>
      <c r="L447" s="3"/>
      <c r="M447" s="114"/>
      <c r="N447" s="3"/>
      <c r="O447" s="114"/>
      <c r="P447" s="3"/>
      <c r="Q447" s="114"/>
      <c r="R447" s="3"/>
      <c r="S447" s="114"/>
      <c r="T447" s="3"/>
      <c r="U447" s="114"/>
      <c r="V447" s="10">
        <f t="shared" si="8"/>
        <v>0</v>
      </c>
      <c r="W447" s="162"/>
      <c r="X447" s="70"/>
      <c r="Y447" s="76"/>
      <c r="Z447" s="70"/>
      <c r="AC447" s="104"/>
      <c r="AD447" s="2"/>
      <c r="AE447" s="2"/>
      <c r="AF447" s="144"/>
      <c r="AG447" s="96"/>
      <c r="AH447" s="116"/>
      <c r="AI447" s="143">
        <f>IF(OR(Anordnungstabelle[[#This Row],[Raten-
Zahlung]]="Ja",Anordnungstabelle[[#This Row],[Raten-
Zahlung]]="Rücknahme"),Anordnungstabelle[[#This Row],[Gesamtbetrag]]-Anordnungstabelle[[#This Row],[noch offener
Ratenbetrag]],0)</f>
        <v>0</v>
      </c>
      <c r="AJ447" s="121"/>
      <c r="AK447" s="119">
        <f>IF(Anordnungstabelle[[#This Row],[noch offener
Restbetrag
(wenn keine Ratenzahlung vereinbart)]]&gt;0,Anordnungstabelle[[#This Row],[Gesamtbetrag]]-Anordnungstabelle[[#This Row],[noch offener
Restbetrag
(wenn keine Ratenzahlung vereinbart)]],0)</f>
        <v>0</v>
      </c>
      <c r="AL447" s="68"/>
      <c r="AM447" s="65"/>
      <c r="AN447" s="8"/>
      <c r="AO447" s="5"/>
      <c r="AP447" s="12"/>
      <c r="AQ447" s="7"/>
      <c r="AR447" s="7"/>
      <c r="AS447" s="5"/>
      <c r="AT447" s="129"/>
      <c r="AU447" s="57"/>
      <c r="AV447" s="4"/>
    </row>
    <row r="448" spans="1:48" s="72" customFormat="1" x14ac:dyDescent="0.25">
      <c r="A448" s="14">
        <v>445</v>
      </c>
      <c r="F448" s="131"/>
      <c r="G448" s="2"/>
      <c r="H448" s="2"/>
      <c r="I448" s="78"/>
      <c r="J448" s="3"/>
      <c r="K448" s="114"/>
      <c r="L448" s="3"/>
      <c r="M448" s="114"/>
      <c r="N448" s="3"/>
      <c r="O448" s="114"/>
      <c r="P448" s="3"/>
      <c r="Q448" s="114"/>
      <c r="R448" s="3"/>
      <c r="S448" s="114"/>
      <c r="T448" s="3"/>
      <c r="U448" s="114"/>
      <c r="V448" s="10">
        <f t="shared" si="8"/>
        <v>0</v>
      </c>
      <c r="W448" s="162"/>
      <c r="X448" s="70"/>
      <c r="Y448" s="76"/>
      <c r="Z448" s="70"/>
      <c r="AC448" s="104"/>
      <c r="AD448" s="2"/>
      <c r="AE448" s="2"/>
      <c r="AF448" s="144"/>
      <c r="AG448" s="96"/>
      <c r="AH448" s="116"/>
      <c r="AI448" s="143">
        <f>IF(OR(Anordnungstabelle[[#This Row],[Raten-
Zahlung]]="Ja",Anordnungstabelle[[#This Row],[Raten-
Zahlung]]="Rücknahme"),Anordnungstabelle[[#This Row],[Gesamtbetrag]]-Anordnungstabelle[[#This Row],[noch offener
Ratenbetrag]],0)</f>
        <v>0</v>
      </c>
      <c r="AJ448" s="121"/>
      <c r="AK448" s="119">
        <f>IF(Anordnungstabelle[[#This Row],[noch offener
Restbetrag
(wenn keine Ratenzahlung vereinbart)]]&gt;0,Anordnungstabelle[[#This Row],[Gesamtbetrag]]-Anordnungstabelle[[#This Row],[noch offener
Restbetrag
(wenn keine Ratenzahlung vereinbart)]],0)</f>
        <v>0</v>
      </c>
      <c r="AL448" s="68"/>
      <c r="AM448" s="65"/>
      <c r="AN448" s="8"/>
      <c r="AO448" s="5"/>
      <c r="AP448" s="12"/>
      <c r="AQ448" s="7"/>
      <c r="AR448" s="7"/>
      <c r="AS448" s="5"/>
      <c r="AT448" s="129"/>
      <c r="AU448" s="57"/>
      <c r="AV448" s="4"/>
    </row>
    <row r="449" spans="1:48" s="72" customFormat="1" x14ac:dyDescent="0.25">
      <c r="A449" s="14">
        <v>446</v>
      </c>
      <c r="F449" s="131"/>
      <c r="G449" s="2"/>
      <c r="H449" s="2"/>
      <c r="I449" s="78"/>
      <c r="J449" s="3"/>
      <c r="K449" s="114"/>
      <c r="L449" s="3"/>
      <c r="M449" s="114"/>
      <c r="N449" s="3"/>
      <c r="O449" s="114"/>
      <c r="P449" s="3"/>
      <c r="Q449" s="114"/>
      <c r="R449" s="3"/>
      <c r="S449" s="114"/>
      <c r="T449" s="3"/>
      <c r="U449" s="114"/>
      <c r="V449" s="10">
        <f t="shared" si="8"/>
        <v>0</v>
      </c>
      <c r="W449" s="162"/>
      <c r="X449" s="70"/>
      <c r="Y449" s="76"/>
      <c r="Z449" s="70"/>
      <c r="AC449" s="104"/>
      <c r="AD449" s="2"/>
      <c r="AE449" s="2"/>
      <c r="AF449" s="144"/>
      <c r="AG449" s="96"/>
      <c r="AH449" s="116"/>
      <c r="AI449" s="143">
        <f>IF(OR(Anordnungstabelle[[#This Row],[Raten-
Zahlung]]="Ja",Anordnungstabelle[[#This Row],[Raten-
Zahlung]]="Rücknahme"),Anordnungstabelle[[#This Row],[Gesamtbetrag]]-Anordnungstabelle[[#This Row],[noch offener
Ratenbetrag]],0)</f>
        <v>0</v>
      </c>
      <c r="AJ449" s="121"/>
      <c r="AK449" s="119">
        <f>IF(Anordnungstabelle[[#This Row],[noch offener
Restbetrag
(wenn keine Ratenzahlung vereinbart)]]&gt;0,Anordnungstabelle[[#This Row],[Gesamtbetrag]]-Anordnungstabelle[[#This Row],[noch offener
Restbetrag
(wenn keine Ratenzahlung vereinbart)]],0)</f>
        <v>0</v>
      </c>
      <c r="AL449" s="68"/>
      <c r="AM449" s="65"/>
      <c r="AN449" s="8"/>
      <c r="AO449" s="5"/>
      <c r="AP449" s="12"/>
      <c r="AQ449" s="7"/>
      <c r="AR449" s="7"/>
      <c r="AS449" s="5"/>
      <c r="AT449" s="129"/>
      <c r="AU449" s="57"/>
      <c r="AV449" s="4"/>
    </row>
    <row r="450" spans="1:48" s="72" customFormat="1" x14ac:dyDescent="0.25">
      <c r="A450" s="14">
        <v>447</v>
      </c>
      <c r="F450" s="131"/>
      <c r="G450" s="2"/>
      <c r="H450" s="2"/>
      <c r="I450" s="78"/>
      <c r="J450" s="3"/>
      <c r="K450" s="114"/>
      <c r="L450" s="3"/>
      <c r="M450" s="114"/>
      <c r="N450" s="3"/>
      <c r="O450" s="114"/>
      <c r="P450" s="3"/>
      <c r="Q450" s="114"/>
      <c r="R450" s="3"/>
      <c r="S450" s="114"/>
      <c r="T450" s="3"/>
      <c r="U450" s="114"/>
      <c r="V450" s="10">
        <f t="shared" si="8"/>
        <v>0</v>
      </c>
      <c r="W450" s="162"/>
      <c r="X450" s="70"/>
      <c r="Y450" s="76"/>
      <c r="Z450" s="70"/>
      <c r="AC450" s="104"/>
      <c r="AD450" s="2"/>
      <c r="AE450" s="2"/>
      <c r="AF450" s="144"/>
      <c r="AG450" s="96"/>
      <c r="AH450" s="116"/>
      <c r="AI450" s="143">
        <f>IF(OR(Anordnungstabelle[[#This Row],[Raten-
Zahlung]]="Ja",Anordnungstabelle[[#This Row],[Raten-
Zahlung]]="Rücknahme"),Anordnungstabelle[[#This Row],[Gesamtbetrag]]-Anordnungstabelle[[#This Row],[noch offener
Ratenbetrag]],0)</f>
        <v>0</v>
      </c>
      <c r="AJ450" s="121"/>
      <c r="AK450" s="119">
        <f>IF(Anordnungstabelle[[#This Row],[noch offener
Restbetrag
(wenn keine Ratenzahlung vereinbart)]]&gt;0,Anordnungstabelle[[#This Row],[Gesamtbetrag]]-Anordnungstabelle[[#This Row],[noch offener
Restbetrag
(wenn keine Ratenzahlung vereinbart)]],0)</f>
        <v>0</v>
      </c>
      <c r="AL450" s="68"/>
      <c r="AM450" s="65"/>
      <c r="AN450" s="8"/>
      <c r="AO450" s="5"/>
      <c r="AP450" s="12"/>
      <c r="AQ450" s="7"/>
      <c r="AR450" s="7"/>
      <c r="AS450" s="5"/>
      <c r="AT450" s="129"/>
      <c r="AU450" s="57"/>
      <c r="AV450" s="4"/>
    </row>
    <row r="451" spans="1:48" s="72" customFormat="1" x14ac:dyDescent="0.25">
      <c r="A451" s="14">
        <v>448</v>
      </c>
      <c r="F451" s="131"/>
      <c r="G451" s="2"/>
      <c r="H451" s="2"/>
      <c r="I451" s="78"/>
      <c r="J451" s="3"/>
      <c r="K451" s="114"/>
      <c r="L451" s="3"/>
      <c r="M451" s="114"/>
      <c r="N451" s="3"/>
      <c r="O451" s="114"/>
      <c r="P451" s="3"/>
      <c r="Q451" s="114"/>
      <c r="R451" s="3"/>
      <c r="S451" s="114"/>
      <c r="T451" s="3"/>
      <c r="U451" s="114"/>
      <c r="V451" s="10">
        <f t="shared" si="8"/>
        <v>0</v>
      </c>
      <c r="W451" s="162"/>
      <c r="X451" s="70"/>
      <c r="Y451" s="76"/>
      <c r="Z451" s="70"/>
      <c r="AC451" s="104"/>
      <c r="AD451" s="2"/>
      <c r="AE451" s="2"/>
      <c r="AF451" s="144"/>
      <c r="AG451" s="96"/>
      <c r="AH451" s="116"/>
      <c r="AI451" s="143">
        <f>IF(OR(Anordnungstabelle[[#This Row],[Raten-
Zahlung]]="Ja",Anordnungstabelle[[#This Row],[Raten-
Zahlung]]="Rücknahme"),Anordnungstabelle[[#This Row],[Gesamtbetrag]]-Anordnungstabelle[[#This Row],[noch offener
Ratenbetrag]],0)</f>
        <v>0</v>
      </c>
      <c r="AJ451" s="121"/>
      <c r="AK451" s="119">
        <f>IF(Anordnungstabelle[[#This Row],[noch offener
Restbetrag
(wenn keine Ratenzahlung vereinbart)]]&gt;0,Anordnungstabelle[[#This Row],[Gesamtbetrag]]-Anordnungstabelle[[#This Row],[noch offener
Restbetrag
(wenn keine Ratenzahlung vereinbart)]],0)</f>
        <v>0</v>
      </c>
      <c r="AL451" s="68"/>
      <c r="AM451" s="65"/>
      <c r="AN451" s="8"/>
      <c r="AO451" s="5"/>
      <c r="AP451" s="12"/>
      <c r="AQ451" s="7"/>
      <c r="AR451" s="7"/>
      <c r="AS451" s="5"/>
      <c r="AT451" s="129"/>
      <c r="AU451" s="57"/>
      <c r="AV451" s="4"/>
    </row>
    <row r="452" spans="1:48" s="72" customFormat="1" x14ac:dyDescent="0.25">
      <c r="A452" s="14">
        <v>449</v>
      </c>
      <c r="F452" s="131"/>
      <c r="G452" s="2"/>
      <c r="H452" s="2"/>
      <c r="I452" s="78"/>
      <c r="J452" s="3"/>
      <c r="K452" s="114"/>
      <c r="L452" s="3"/>
      <c r="M452" s="114"/>
      <c r="N452" s="3"/>
      <c r="O452" s="114"/>
      <c r="P452" s="3"/>
      <c r="Q452" s="114"/>
      <c r="R452" s="3"/>
      <c r="S452" s="114"/>
      <c r="T452" s="3"/>
      <c r="U452" s="114"/>
      <c r="V452" s="10">
        <f t="shared" si="8"/>
        <v>0</v>
      </c>
      <c r="W452" s="162"/>
      <c r="X452" s="70"/>
      <c r="Y452" s="76"/>
      <c r="Z452" s="70"/>
      <c r="AC452" s="104"/>
      <c r="AD452" s="2"/>
      <c r="AE452" s="2"/>
      <c r="AF452" s="144"/>
      <c r="AG452" s="96"/>
      <c r="AH452" s="116"/>
      <c r="AI452" s="143">
        <f>IF(OR(Anordnungstabelle[[#This Row],[Raten-
Zahlung]]="Ja",Anordnungstabelle[[#This Row],[Raten-
Zahlung]]="Rücknahme"),Anordnungstabelle[[#This Row],[Gesamtbetrag]]-Anordnungstabelle[[#This Row],[noch offener
Ratenbetrag]],0)</f>
        <v>0</v>
      </c>
      <c r="AJ452" s="121"/>
      <c r="AK452" s="119">
        <f>IF(Anordnungstabelle[[#This Row],[noch offener
Restbetrag
(wenn keine Ratenzahlung vereinbart)]]&gt;0,Anordnungstabelle[[#This Row],[Gesamtbetrag]]-Anordnungstabelle[[#This Row],[noch offener
Restbetrag
(wenn keine Ratenzahlung vereinbart)]],0)</f>
        <v>0</v>
      </c>
      <c r="AL452" s="68"/>
      <c r="AM452" s="65"/>
      <c r="AN452" s="8"/>
      <c r="AO452" s="5"/>
      <c r="AP452" s="12"/>
      <c r="AQ452" s="7"/>
      <c r="AR452" s="7"/>
      <c r="AS452" s="5"/>
      <c r="AT452" s="129"/>
      <c r="AU452" s="57"/>
      <c r="AV452" s="4"/>
    </row>
    <row r="453" spans="1:48" s="72" customFormat="1" x14ac:dyDescent="0.25">
      <c r="A453" s="14">
        <v>450</v>
      </c>
      <c r="F453" s="131"/>
      <c r="G453" s="2"/>
      <c r="H453" s="2"/>
      <c r="I453" s="78"/>
      <c r="J453" s="3"/>
      <c r="K453" s="114"/>
      <c r="L453" s="3"/>
      <c r="M453" s="114"/>
      <c r="N453" s="3"/>
      <c r="O453" s="114"/>
      <c r="P453" s="3"/>
      <c r="Q453" s="114"/>
      <c r="R453" s="3"/>
      <c r="S453" s="114"/>
      <c r="T453" s="3"/>
      <c r="U453" s="114"/>
      <c r="V453" s="10">
        <f t="shared" si="8"/>
        <v>0</v>
      </c>
      <c r="W453" s="162"/>
      <c r="X453" s="70"/>
      <c r="Y453" s="76"/>
      <c r="Z453" s="70"/>
      <c r="AC453" s="104"/>
      <c r="AD453" s="2"/>
      <c r="AE453" s="2"/>
      <c r="AF453" s="144"/>
      <c r="AG453" s="96"/>
      <c r="AH453" s="116"/>
      <c r="AI453" s="143">
        <f>IF(OR(Anordnungstabelle[[#This Row],[Raten-
Zahlung]]="Ja",Anordnungstabelle[[#This Row],[Raten-
Zahlung]]="Rücknahme"),Anordnungstabelle[[#This Row],[Gesamtbetrag]]-Anordnungstabelle[[#This Row],[noch offener
Ratenbetrag]],0)</f>
        <v>0</v>
      </c>
      <c r="AJ453" s="121"/>
      <c r="AK453" s="119">
        <f>IF(Anordnungstabelle[[#This Row],[noch offener
Restbetrag
(wenn keine Ratenzahlung vereinbart)]]&gt;0,Anordnungstabelle[[#This Row],[Gesamtbetrag]]-Anordnungstabelle[[#This Row],[noch offener
Restbetrag
(wenn keine Ratenzahlung vereinbart)]],0)</f>
        <v>0</v>
      </c>
      <c r="AL453" s="68"/>
      <c r="AM453" s="65"/>
      <c r="AN453" s="8"/>
      <c r="AO453" s="5"/>
      <c r="AP453" s="12"/>
      <c r="AQ453" s="7"/>
      <c r="AR453" s="7"/>
      <c r="AS453" s="5"/>
      <c r="AT453" s="129"/>
      <c r="AU453" s="57"/>
      <c r="AV453" s="4"/>
    </row>
    <row r="454" spans="1:48" s="72" customFormat="1" x14ac:dyDescent="0.25">
      <c r="A454" s="14">
        <v>451</v>
      </c>
      <c r="F454" s="131"/>
      <c r="G454" s="2"/>
      <c r="H454" s="2"/>
      <c r="I454" s="78"/>
      <c r="J454" s="3"/>
      <c r="K454" s="114"/>
      <c r="L454" s="3"/>
      <c r="M454" s="114"/>
      <c r="N454" s="3"/>
      <c r="O454" s="114"/>
      <c r="P454" s="3"/>
      <c r="Q454" s="114"/>
      <c r="R454" s="3"/>
      <c r="S454" s="114"/>
      <c r="T454" s="3"/>
      <c r="U454" s="114"/>
      <c r="V454" s="10">
        <f t="shared" si="8"/>
        <v>0</v>
      </c>
      <c r="W454" s="162"/>
      <c r="X454" s="70"/>
      <c r="Y454" s="76"/>
      <c r="Z454" s="70"/>
      <c r="AC454" s="104"/>
      <c r="AD454" s="2"/>
      <c r="AE454" s="2"/>
      <c r="AF454" s="144"/>
      <c r="AG454" s="96"/>
      <c r="AH454" s="116"/>
      <c r="AI454" s="143">
        <f>IF(OR(Anordnungstabelle[[#This Row],[Raten-
Zahlung]]="Ja",Anordnungstabelle[[#This Row],[Raten-
Zahlung]]="Rücknahme"),Anordnungstabelle[[#This Row],[Gesamtbetrag]]-Anordnungstabelle[[#This Row],[noch offener
Ratenbetrag]],0)</f>
        <v>0</v>
      </c>
      <c r="AJ454" s="121"/>
      <c r="AK454" s="119">
        <f>IF(Anordnungstabelle[[#This Row],[noch offener
Restbetrag
(wenn keine Ratenzahlung vereinbart)]]&gt;0,Anordnungstabelle[[#This Row],[Gesamtbetrag]]-Anordnungstabelle[[#This Row],[noch offener
Restbetrag
(wenn keine Ratenzahlung vereinbart)]],0)</f>
        <v>0</v>
      </c>
      <c r="AL454" s="68"/>
      <c r="AM454" s="65"/>
      <c r="AN454" s="8"/>
      <c r="AO454" s="5"/>
      <c r="AP454" s="12"/>
      <c r="AQ454" s="7"/>
      <c r="AR454" s="7"/>
      <c r="AS454" s="5"/>
      <c r="AT454" s="129"/>
      <c r="AU454" s="57"/>
      <c r="AV454" s="4"/>
    </row>
    <row r="455" spans="1:48" s="72" customFormat="1" x14ac:dyDescent="0.25">
      <c r="A455" s="14">
        <v>452</v>
      </c>
      <c r="F455" s="131"/>
      <c r="G455" s="2"/>
      <c r="H455" s="2"/>
      <c r="I455" s="78"/>
      <c r="J455" s="3"/>
      <c r="K455" s="114"/>
      <c r="L455" s="3"/>
      <c r="M455" s="114"/>
      <c r="N455" s="3"/>
      <c r="O455" s="114"/>
      <c r="P455" s="3"/>
      <c r="Q455" s="114"/>
      <c r="R455" s="3"/>
      <c r="S455" s="114"/>
      <c r="T455" s="3"/>
      <c r="U455" s="114"/>
      <c r="V455" s="10">
        <f t="shared" si="8"/>
        <v>0</v>
      </c>
      <c r="W455" s="162"/>
      <c r="X455" s="70"/>
      <c r="Y455" s="76"/>
      <c r="Z455" s="70"/>
      <c r="AC455" s="104"/>
      <c r="AD455" s="2"/>
      <c r="AE455" s="2"/>
      <c r="AF455" s="144"/>
      <c r="AG455" s="96"/>
      <c r="AH455" s="116"/>
      <c r="AI455" s="143">
        <f>IF(OR(Anordnungstabelle[[#This Row],[Raten-
Zahlung]]="Ja",Anordnungstabelle[[#This Row],[Raten-
Zahlung]]="Rücknahme"),Anordnungstabelle[[#This Row],[Gesamtbetrag]]-Anordnungstabelle[[#This Row],[noch offener
Ratenbetrag]],0)</f>
        <v>0</v>
      </c>
      <c r="AJ455" s="121"/>
      <c r="AK455" s="119">
        <f>IF(Anordnungstabelle[[#This Row],[noch offener
Restbetrag
(wenn keine Ratenzahlung vereinbart)]]&gt;0,Anordnungstabelle[[#This Row],[Gesamtbetrag]]-Anordnungstabelle[[#This Row],[noch offener
Restbetrag
(wenn keine Ratenzahlung vereinbart)]],0)</f>
        <v>0</v>
      </c>
      <c r="AL455" s="68"/>
      <c r="AM455" s="65"/>
      <c r="AN455" s="8"/>
      <c r="AO455" s="5"/>
      <c r="AP455" s="12"/>
      <c r="AQ455" s="7"/>
      <c r="AR455" s="7"/>
      <c r="AS455" s="5"/>
      <c r="AT455" s="129"/>
      <c r="AU455" s="57"/>
      <c r="AV455" s="4"/>
    </row>
    <row r="456" spans="1:48" s="72" customFormat="1" x14ac:dyDescent="0.25">
      <c r="A456" s="14">
        <v>453</v>
      </c>
      <c r="F456" s="131"/>
      <c r="G456" s="2"/>
      <c r="H456" s="2"/>
      <c r="I456" s="78"/>
      <c r="J456" s="3"/>
      <c r="K456" s="114"/>
      <c r="L456" s="3"/>
      <c r="M456" s="114"/>
      <c r="N456" s="3"/>
      <c r="O456" s="114"/>
      <c r="P456" s="3"/>
      <c r="Q456" s="114"/>
      <c r="R456" s="3"/>
      <c r="S456" s="114"/>
      <c r="T456" s="3"/>
      <c r="U456" s="114"/>
      <c r="V456" s="10">
        <f t="shared" si="8"/>
        <v>0</v>
      </c>
      <c r="W456" s="162"/>
      <c r="X456" s="70"/>
      <c r="Y456" s="76"/>
      <c r="Z456" s="70"/>
      <c r="AC456" s="104"/>
      <c r="AD456" s="2"/>
      <c r="AE456" s="2"/>
      <c r="AF456" s="144"/>
      <c r="AG456" s="96"/>
      <c r="AH456" s="116"/>
      <c r="AI456" s="143">
        <f>IF(OR(Anordnungstabelle[[#This Row],[Raten-
Zahlung]]="Ja",Anordnungstabelle[[#This Row],[Raten-
Zahlung]]="Rücknahme"),Anordnungstabelle[[#This Row],[Gesamtbetrag]]-Anordnungstabelle[[#This Row],[noch offener
Ratenbetrag]],0)</f>
        <v>0</v>
      </c>
      <c r="AJ456" s="121"/>
      <c r="AK456" s="119">
        <f>IF(Anordnungstabelle[[#This Row],[noch offener
Restbetrag
(wenn keine Ratenzahlung vereinbart)]]&gt;0,Anordnungstabelle[[#This Row],[Gesamtbetrag]]-Anordnungstabelle[[#This Row],[noch offener
Restbetrag
(wenn keine Ratenzahlung vereinbart)]],0)</f>
        <v>0</v>
      </c>
      <c r="AL456" s="68"/>
      <c r="AM456" s="65"/>
      <c r="AN456" s="8"/>
      <c r="AO456" s="5"/>
      <c r="AP456" s="12"/>
      <c r="AQ456" s="7"/>
      <c r="AR456" s="7"/>
      <c r="AS456" s="5"/>
      <c r="AT456" s="129"/>
      <c r="AU456" s="57"/>
      <c r="AV456" s="4"/>
    </row>
    <row r="457" spans="1:48" s="72" customFormat="1" x14ac:dyDescent="0.25">
      <c r="A457" s="14">
        <v>454</v>
      </c>
      <c r="F457" s="131"/>
      <c r="G457" s="2"/>
      <c r="H457" s="2"/>
      <c r="I457" s="78"/>
      <c r="J457" s="3"/>
      <c r="K457" s="114"/>
      <c r="L457" s="3"/>
      <c r="M457" s="114"/>
      <c r="N457" s="3"/>
      <c r="O457" s="114"/>
      <c r="P457" s="3"/>
      <c r="Q457" s="114"/>
      <c r="R457" s="3"/>
      <c r="S457" s="114"/>
      <c r="T457" s="3"/>
      <c r="U457" s="114"/>
      <c r="V457" s="10">
        <f t="shared" si="8"/>
        <v>0</v>
      </c>
      <c r="W457" s="162"/>
      <c r="X457" s="70"/>
      <c r="Y457" s="76"/>
      <c r="Z457" s="70"/>
      <c r="AC457" s="104"/>
      <c r="AD457" s="2"/>
      <c r="AE457" s="2"/>
      <c r="AF457" s="144"/>
      <c r="AG457" s="96"/>
      <c r="AH457" s="116"/>
      <c r="AI457" s="143">
        <f>IF(OR(Anordnungstabelle[[#This Row],[Raten-
Zahlung]]="Ja",Anordnungstabelle[[#This Row],[Raten-
Zahlung]]="Rücknahme"),Anordnungstabelle[[#This Row],[Gesamtbetrag]]-Anordnungstabelle[[#This Row],[noch offener
Ratenbetrag]],0)</f>
        <v>0</v>
      </c>
      <c r="AJ457" s="121"/>
      <c r="AK457" s="119">
        <f>IF(Anordnungstabelle[[#This Row],[noch offener
Restbetrag
(wenn keine Ratenzahlung vereinbart)]]&gt;0,Anordnungstabelle[[#This Row],[Gesamtbetrag]]-Anordnungstabelle[[#This Row],[noch offener
Restbetrag
(wenn keine Ratenzahlung vereinbart)]],0)</f>
        <v>0</v>
      </c>
      <c r="AL457" s="68"/>
      <c r="AM457" s="65"/>
      <c r="AN457" s="8"/>
      <c r="AO457" s="5"/>
      <c r="AP457" s="12"/>
      <c r="AQ457" s="7"/>
      <c r="AR457" s="7"/>
      <c r="AS457" s="5"/>
      <c r="AT457" s="129"/>
      <c r="AU457" s="57"/>
      <c r="AV457" s="4"/>
    </row>
    <row r="458" spans="1:48" s="72" customFormat="1" x14ac:dyDescent="0.25">
      <c r="A458" s="14">
        <v>455</v>
      </c>
      <c r="F458" s="131"/>
      <c r="G458" s="2"/>
      <c r="H458" s="2"/>
      <c r="I458" s="78"/>
      <c r="J458" s="3"/>
      <c r="K458" s="114"/>
      <c r="L458" s="3"/>
      <c r="M458" s="114"/>
      <c r="N458" s="3"/>
      <c r="O458" s="114"/>
      <c r="P458" s="3"/>
      <c r="Q458" s="114"/>
      <c r="R458" s="3"/>
      <c r="S458" s="114"/>
      <c r="T458" s="3"/>
      <c r="U458" s="114"/>
      <c r="V458" s="10">
        <f t="shared" si="8"/>
        <v>0</v>
      </c>
      <c r="W458" s="162"/>
      <c r="X458" s="70"/>
      <c r="Y458" s="76"/>
      <c r="Z458" s="70"/>
      <c r="AC458" s="104"/>
      <c r="AD458" s="2"/>
      <c r="AE458" s="2"/>
      <c r="AF458" s="144"/>
      <c r="AG458" s="96"/>
      <c r="AH458" s="116"/>
      <c r="AI458" s="143">
        <f>IF(OR(Anordnungstabelle[[#This Row],[Raten-
Zahlung]]="Ja",Anordnungstabelle[[#This Row],[Raten-
Zahlung]]="Rücknahme"),Anordnungstabelle[[#This Row],[Gesamtbetrag]]-Anordnungstabelle[[#This Row],[noch offener
Ratenbetrag]],0)</f>
        <v>0</v>
      </c>
      <c r="AJ458" s="121"/>
      <c r="AK458" s="119">
        <f>IF(Anordnungstabelle[[#This Row],[noch offener
Restbetrag
(wenn keine Ratenzahlung vereinbart)]]&gt;0,Anordnungstabelle[[#This Row],[Gesamtbetrag]]-Anordnungstabelle[[#This Row],[noch offener
Restbetrag
(wenn keine Ratenzahlung vereinbart)]],0)</f>
        <v>0</v>
      </c>
      <c r="AL458" s="68"/>
      <c r="AM458" s="65"/>
      <c r="AN458" s="8"/>
      <c r="AO458" s="5"/>
      <c r="AP458" s="12"/>
      <c r="AQ458" s="7"/>
      <c r="AR458" s="7"/>
      <c r="AS458" s="5"/>
      <c r="AT458" s="129"/>
      <c r="AU458" s="57"/>
      <c r="AV458" s="4"/>
    </row>
    <row r="459" spans="1:48" s="72" customFormat="1" x14ac:dyDescent="0.25">
      <c r="A459" s="14">
        <v>456</v>
      </c>
      <c r="F459" s="131"/>
      <c r="G459" s="2"/>
      <c r="H459" s="2"/>
      <c r="I459" s="78"/>
      <c r="J459" s="3"/>
      <c r="K459" s="114"/>
      <c r="L459" s="3"/>
      <c r="M459" s="114"/>
      <c r="N459" s="3"/>
      <c r="O459" s="114"/>
      <c r="P459" s="3"/>
      <c r="Q459" s="114"/>
      <c r="R459" s="3"/>
      <c r="S459" s="114"/>
      <c r="T459" s="3"/>
      <c r="U459" s="114"/>
      <c r="V459" s="10">
        <f t="shared" si="8"/>
        <v>0</v>
      </c>
      <c r="W459" s="162"/>
      <c r="X459" s="70"/>
      <c r="Y459" s="76"/>
      <c r="Z459" s="70"/>
      <c r="AC459" s="104"/>
      <c r="AD459" s="2"/>
      <c r="AE459" s="2"/>
      <c r="AF459" s="144"/>
      <c r="AG459" s="96"/>
      <c r="AH459" s="116"/>
      <c r="AI459" s="143">
        <f>IF(OR(Anordnungstabelle[[#This Row],[Raten-
Zahlung]]="Ja",Anordnungstabelle[[#This Row],[Raten-
Zahlung]]="Rücknahme"),Anordnungstabelle[[#This Row],[Gesamtbetrag]]-Anordnungstabelle[[#This Row],[noch offener
Ratenbetrag]],0)</f>
        <v>0</v>
      </c>
      <c r="AJ459" s="121"/>
      <c r="AK459" s="119">
        <f>IF(Anordnungstabelle[[#This Row],[noch offener
Restbetrag
(wenn keine Ratenzahlung vereinbart)]]&gt;0,Anordnungstabelle[[#This Row],[Gesamtbetrag]]-Anordnungstabelle[[#This Row],[noch offener
Restbetrag
(wenn keine Ratenzahlung vereinbart)]],0)</f>
        <v>0</v>
      </c>
      <c r="AL459" s="68"/>
      <c r="AM459" s="65"/>
      <c r="AN459" s="8"/>
      <c r="AO459" s="5"/>
      <c r="AP459" s="12"/>
      <c r="AQ459" s="7"/>
      <c r="AR459" s="7"/>
      <c r="AS459" s="5"/>
      <c r="AT459" s="129"/>
      <c r="AU459" s="57"/>
      <c r="AV459" s="4"/>
    </row>
    <row r="460" spans="1:48" s="72" customFormat="1" x14ac:dyDescent="0.25">
      <c r="A460" s="14">
        <v>457</v>
      </c>
      <c r="F460" s="131"/>
      <c r="G460" s="2"/>
      <c r="H460" s="2"/>
      <c r="I460" s="78"/>
      <c r="J460" s="3"/>
      <c r="K460" s="114"/>
      <c r="L460" s="3"/>
      <c r="M460" s="114"/>
      <c r="N460" s="3"/>
      <c r="O460" s="114"/>
      <c r="P460" s="3"/>
      <c r="Q460" s="114"/>
      <c r="R460" s="3"/>
      <c r="S460" s="114"/>
      <c r="T460" s="3"/>
      <c r="U460" s="114"/>
      <c r="V460" s="10">
        <f t="shared" si="8"/>
        <v>0</v>
      </c>
      <c r="W460" s="162"/>
      <c r="X460" s="70"/>
      <c r="Y460" s="76"/>
      <c r="Z460" s="70"/>
      <c r="AC460" s="104"/>
      <c r="AD460" s="2"/>
      <c r="AE460" s="2"/>
      <c r="AF460" s="144"/>
      <c r="AG460" s="96"/>
      <c r="AH460" s="116"/>
      <c r="AI460" s="143">
        <f>IF(OR(Anordnungstabelle[[#This Row],[Raten-
Zahlung]]="Ja",Anordnungstabelle[[#This Row],[Raten-
Zahlung]]="Rücknahme"),Anordnungstabelle[[#This Row],[Gesamtbetrag]]-Anordnungstabelle[[#This Row],[noch offener
Ratenbetrag]],0)</f>
        <v>0</v>
      </c>
      <c r="AJ460" s="121"/>
      <c r="AK460" s="119">
        <f>IF(Anordnungstabelle[[#This Row],[noch offener
Restbetrag
(wenn keine Ratenzahlung vereinbart)]]&gt;0,Anordnungstabelle[[#This Row],[Gesamtbetrag]]-Anordnungstabelle[[#This Row],[noch offener
Restbetrag
(wenn keine Ratenzahlung vereinbart)]],0)</f>
        <v>0</v>
      </c>
      <c r="AL460" s="68"/>
      <c r="AM460" s="65"/>
      <c r="AN460" s="8"/>
      <c r="AO460" s="5"/>
      <c r="AP460" s="12"/>
      <c r="AQ460" s="7"/>
      <c r="AR460" s="7"/>
      <c r="AS460" s="5"/>
      <c r="AT460" s="129"/>
      <c r="AU460" s="57"/>
      <c r="AV460" s="4"/>
    </row>
    <row r="461" spans="1:48" s="72" customFormat="1" x14ac:dyDescent="0.25">
      <c r="A461" s="14">
        <v>458</v>
      </c>
      <c r="F461" s="131"/>
      <c r="G461" s="2"/>
      <c r="H461" s="2"/>
      <c r="I461" s="78"/>
      <c r="J461" s="3"/>
      <c r="K461" s="114"/>
      <c r="L461" s="3"/>
      <c r="M461" s="114"/>
      <c r="N461" s="3"/>
      <c r="O461" s="114"/>
      <c r="P461" s="3"/>
      <c r="Q461" s="114"/>
      <c r="R461" s="3"/>
      <c r="S461" s="114"/>
      <c r="T461" s="3"/>
      <c r="U461" s="114"/>
      <c r="V461" s="10">
        <f t="shared" si="8"/>
        <v>0</v>
      </c>
      <c r="W461" s="162"/>
      <c r="X461" s="70"/>
      <c r="Y461" s="76"/>
      <c r="Z461" s="70"/>
      <c r="AC461" s="104"/>
      <c r="AD461" s="2"/>
      <c r="AE461" s="2"/>
      <c r="AF461" s="144"/>
      <c r="AG461" s="96"/>
      <c r="AH461" s="116"/>
      <c r="AI461" s="143">
        <f>IF(OR(Anordnungstabelle[[#This Row],[Raten-
Zahlung]]="Ja",Anordnungstabelle[[#This Row],[Raten-
Zahlung]]="Rücknahme"),Anordnungstabelle[[#This Row],[Gesamtbetrag]]-Anordnungstabelle[[#This Row],[noch offener
Ratenbetrag]],0)</f>
        <v>0</v>
      </c>
      <c r="AJ461" s="121"/>
      <c r="AK461" s="119">
        <f>IF(Anordnungstabelle[[#This Row],[noch offener
Restbetrag
(wenn keine Ratenzahlung vereinbart)]]&gt;0,Anordnungstabelle[[#This Row],[Gesamtbetrag]]-Anordnungstabelle[[#This Row],[noch offener
Restbetrag
(wenn keine Ratenzahlung vereinbart)]],0)</f>
        <v>0</v>
      </c>
      <c r="AL461" s="68"/>
      <c r="AM461" s="65"/>
      <c r="AN461" s="8"/>
      <c r="AO461" s="5"/>
      <c r="AP461" s="12"/>
      <c r="AQ461" s="7"/>
      <c r="AR461" s="7"/>
      <c r="AS461" s="5"/>
      <c r="AT461" s="129"/>
      <c r="AU461" s="57"/>
      <c r="AV461" s="4"/>
    </row>
    <row r="462" spans="1:48" s="72" customFormat="1" x14ac:dyDescent="0.25">
      <c r="A462" s="14">
        <v>459</v>
      </c>
      <c r="F462" s="131"/>
      <c r="G462" s="2"/>
      <c r="H462" s="2"/>
      <c r="I462" s="78"/>
      <c r="J462" s="3"/>
      <c r="K462" s="114"/>
      <c r="L462" s="3"/>
      <c r="M462" s="114"/>
      <c r="N462" s="3"/>
      <c r="O462" s="114"/>
      <c r="P462" s="3"/>
      <c r="Q462" s="114"/>
      <c r="R462" s="3"/>
      <c r="S462" s="114"/>
      <c r="T462" s="3"/>
      <c r="U462" s="114"/>
      <c r="V462" s="10">
        <f t="shared" si="8"/>
        <v>0</v>
      </c>
      <c r="W462" s="162"/>
      <c r="X462" s="70"/>
      <c r="Y462" s="76"/>
      <c r="Z462" s="70"/>
      <c r="AC462" s="104"/>
      <c r="AD462" s="2"/>
      <c r="AE462" s="2"/>
      <c r="AF462" s="144"/>
      <c r="AG462" s="96"/>
      <c r="AH462" s="116"/>
      <c r="AI462" s="143">
        <f>IF(OR(Anordnungstabelle[[#This Row],[Raten-
Zahlung]]="Ja",Anordnungstabelle[[#This Row],[Raten-
Zahlung]]="Rücknahme"),Anordnungstabelle[[#This Row],[Gesamtbetrag]]-Anordnungstabelle[[#This Row],[noch offener
Ratenbetrag]],0)</f>
        <v>0</v>
      </c>
      <c r="AJ462" s="121"/>
      <c r="AK462" s="119">
        <f>IF(Anordnungstabelle[[#This Row],[noch offener
Restbetrag
(wenn keine Ratenzahlung vereinbart)]]&gt;0,Anordnungstabelle[[#This Row],[Gesamtbetrag]]-Anordnungstabelle[[#This Row],[noch offener
Restbetrag
(wenn keine Ratenzahlung vereinbart)]],0)</f>
        <v>0</v>
      </c>
      <c r="AL462" s="68"/>
      <c r="AM462" s="65"/>
      <c r="AN462" s="8"/>
      <c r="AO462" s="5"/>
      <c r="AP462" s="12"/>
      <c r="AQ462" s="7"/>
      <c r="AR462" s="7"/>
      <c r="AS462" s="5"/>
      <c r="AT462" s="129"/>
      <c r="AU462" s="57"/>
      <c r="AV462" s="4"/>
    </row>
    <row r="463" spans="1:48" s="72" customFormat="1" x14ac:dyDescent="0.25">
      <c r="A463" s="14">
        <v>460</v>
      </c>
      <c r="F463" s="131"/>
      <c r="G463" s="2"/>
      <c r="H463" s="2"/>
      <c r="I463" s="78"/>
      <c r="J463" s="3"/>
      <c r="K463" s="114"/>
      <c r="L463" s="3"/>
      <c r="M463" s="114"/>
      <c r="N463" s="3"/>
      <c r="O463" s="114"/>
      <c r="P463" s="3"/>
      <c r="Q463" s="114"/>
      <c r="R463" s="3"/>
      <c r="S463" s="114"/>
      <c r="T463" s="3"/>
      <c r="U463" s="114"/>
      <c r="V463" s="10">
        <f t="shared" si="8"/>
        <v>0</v>
      </c>
      <c r="W463" s="162"/>
      <c r="X463" s="70"/>
      <c r="Y463" s="76"/>
      <c r="Z463" s="70"/>
      <c r="AC463" s="104"/>
      <c r="AD463" s="2"/>
      <c r="AE463" s="2"/>
      <c r="AF463" s="144"/>
      <c r="AG463" s="96"/>
      <c r="AH463" s="116"/>
      <c r="AI463" s="143">
        <f>IF(OR(Anordnungstabelle[[#This Row],[Raten-
Zahlung]]="Ja",Anordnungstabelle[[#This Row],[Raten-
Zahlung]]="Rücknahme"),Anordnungstabelle[[#This Row],[Gesamtbetrag]]-Anordnungstabelle[[#This Row],[noch offener
Ratenbetrag]],0)</f>
        <v>0</v>
      </c>
      <c r="AJ463" s="121"/>
      <c r="AK463" s="119">
        <f>IF(Anordnungstabelle[[#This Row],[noch offener
Restbetrag
(wenn keine Ratenzahlung vereinbart)]]&gt;0,Anordnungstabelle[[#This Row],[Gesamtbetrag]]-Anordnungstabelle[[#This Row],[noch offener
Restbetrag
(wenn keine Ratenzahlung vereinbart)]],0)</f>
        <v>0</v>
      </c>
      <c r="AL463" s="68"/>
      <c r="AM463" s="65"/>
      <c r="AN463" s="8"/>
      <c r="AO463" s="5"/>
      <c r="AP463" s="12"/>
      <c r="AQ463" s="7"/>
      <c r="AR463" s="7"/>
      <c r="AS463" s="5"/>
      <c r="AT463" s="129"/>
      <c r="AU463" s="57"/>
      <c r="AV463" s="4"/>
    </row>
    <row r="464" spans="1:48" s="72" customFormat="1" x14ac:dyDescent="0.25">
      <c r="A464" s="14">
        <v>461</v>
      </c>
      <c r="F464" s="131"/>
      <c r="G464" s="2"/>
      <c r="H464" s="2"/>
      <c r="I464" s="78"/>
      <c r="J464" s="3"/>
      <c r="K464" s="114"/>
      <c r="L464" s="3"/>
      <c r="M464" s="114"/>
      <c r="N464" s="3"/>
      <c r="O464" s="114"/>
      <c r="P464" s="3"/>
      <c r="Q464" s="114"/>
      <c r="R464" s="3"/>
      <c r="S464" s="114"/>
      <c r="T464" s="3"/>
      <c r="U464" s="114"/>
      <c r="V464" s="10">
        <f t="shared" si="8"/>
        <v>0</v>
      </c>
      <c r="W464" s="162"/>
      <c r="X464" s="70"/>
      <c r="Y464" s="76"/>
      <c r="Z464" s="70"/>
      <c r="AC464" s="104"/>
      <c r="AD464" s="2"/>
      <c r="AE464" s="2"/>
      <c r="AF464" s="144"/>
      <c r="AG464" s="96"/>
      <c r="AH464" s="116"/>
      <c r="AI464" s="143">
        <f>IF(OR(Anordnungstabelle[[#This Row],[Raten-
Zahlung]]="Ja",Anordnungstabelle[[#This Row],[Raten-
Zahlung]]="Rücknahme"),Anordnungstabelle[[#This Row],[Gesamtbetrag]]-Anordnungstabelle[[#This Row],[noch offener
Ratenbetrag]],0)</f>
        <v>0</v>
      </c>
      <c r="AJ464" s="121"/>
      <c r="AK464" s="119">
        <f>IF(Anordnungstabelle[[#This Row],[noch offener
Restbetrag
(wenn keine Ratenzahlung vereinbart)]]&gt;0,Anordnungstabelle[[#This Row],[Gesamtbetrag]]-Anordnungstabelle[[#This Row],[noch offener
Restbetrag
(wenn keine Ratenzahlung vereinbart)]],0)</f>
        <v>0</v>
      </c>
      <c r="AL464" s="68"/>
      <c r="AM464" s="65"/>
      <c r="AN464" s="8"/>
      <c r="AO464" s="5"/>
      <c r="AP464" s="12"/>
      <c r="AQ464" s="7"/>
      <c r="AR464" s="7"/>
      <c r="AS464" s="5"/>
      <c r="AT464" s="129"/>
      <c r="AU464" s="57"/>
      <c r="AV464" s="4"/>
    </row>
    <row r="465" spans="1:48" s="72" customFormat="1" x14ac:dyDescent="0.25">
      <c r="A465" s="14">
        <v>462</v>
      </c>
      <c r="F465" s="131"/>
      <c r="G465" s="2"/>
      <c r="H465" s="2"/>
      <c r="I465" s="78"/>
      <c r="J465" s="3"/>
      <c r="K465" s="114"/>
      <c r="L465" s="3"/>
      <c r="M465" s="114"/>
      <c r="N465" s="3"/>
      <c r="O465" s="114"/>
      <c r="P465" s="3"/>
      <c r="Q465" s="114"/>
      <c r="R465" s="3"/>
      <c r="S465" s="114"/>
      <c r="T465" s="3"/>
      <c r="U465" s="114"/>
      <c r="V465" s="10">
        <f t="shared" si="8"/>
        <v>0</v>
      </c>
      <c r="W465" s="162"/>
      <c r="X465" s="70"/>
      <c r="Y465" s="76"/>
      <c r="Z465" s="70"/>
      <c r="AC465" s="104"/>
      <c r="AD465" s="2"/>
      <c r="AE465" s="2"/>
      <c r="AF465" s="144"/>
      <c r="AG465" s="96"/>
      <c r="AH465" s="116"/>
      <c r="AI465" s="143">
        <f>IF(OR(Anordnungstabelle[[#This Row],[Raten-
Zahlung]]="Ja",Anordnungstabelle[[#This Row],[Raten-
Zahlung]]="Rücknahme"),Anordnungstabelle[[#This Row],[Gesamtbetrag]]-Anordnungstabelle[[#This Row],[noch offener
Ratenbetrag]],0)</f>
        <v>0</v>
      </c>
      <c r="AJ465" s="121"/>
      <c r="AK465" s="119">
        <f>IF(Anordnungstabelle[[#This Row],[noch offener
Restbetrag
(wenn keine Ratenzahlung vereinbart)]]&gt;0,Anordnungstabelle[[#This Row],[Gesamtbetrag]]-Anordnungstabelle[[#This Row],[noch offener
Restbetrag
(wenn keine Ratenzahlung vereinbart)]],0)</f>
        <v>0</v>
      </c>
      <c r="AL465" s="68"/>
      <c r="AM465" s="65"/>
      <c r="AN465" s="8"/>
      <c r="AO465" s="5"/>
      <c r="AP465" s="12"/>
      <c r="AQ465" s="7"/>
      <c r="AR465" s="7"/>
      <c r="AS465" s="5"/>
      <c r="AT465" s="129"/>
      <c r="AU465" s="57"/>
      <c r="AV465" s="4"/>
    </row>
    <row r="466" spans="1:48" s="72" customFormat="1" x14ac:dyDescent="0.25">
      <c r="A466" s="14">
        <v>463</v>
      </c>
      <c r="F466" s="131"/>
      <c r="G466" s="2"/>
      <c r="H466" s="2"/>
      <c r="I466" s="78"/>
      <c r="J466" s="3"/>
      <c r="K466" s="114"/>
      <c r="L466" s="3"/>
      <c r="M466" s="114"/>
      <c r="N466" s="3"/>
      <c r="O466" s="114"/>
      <c r="P466" s="3"/>
      <c r="Q466" s="114"/>
      <c r="R466" s="3"/>
      <c r="S466" s="114"/>
      <c r="T466" s="3"/>
      <c r="U466" s="114"/>
      <c r="V466" s="10">
        <f t="shared" si="8"/>
        <v>0</v>
      </c>
      <c r="W466" s="162"/>
      <c r="X466" s="70"/>
      <c r="Y466" s="76"/>
      <c r="Z466" s="70"/>
      <c r="AC466" s="104"/>
      <c r="AD466" s="2"/>
      <c r="AE466" s="2"/>
      <c r="AF466" s="144"/>
      <c r="AG466" s="96"/>
      <c r="AH466" s="116"/>
      <c r="AI466" s="143">
        <f>IF(OR(Anordnungstabelle[[#This Row],[Raten-
Zahlung]]="Ja",Anordnungstabelle[[#This Row],[Raten-
Zahlung]]="Rücknahme"),Anordnungstabelle[[#This Row],[Gesamtbetrag]]-Anordnungstabelle[[#This Row],[noch offener
Ratenbetrag]],0)</f>
        <v>0</v>
      </c>
      <c r="AJ466" s="121"/>
      <c r="AK466" s="119">
        <f>IF(Anordnungstabelle[[#This Row],[noch offener
Restbetrag
(wenn keine Ratenzahlung vereinbart)]]&gt;0,Anordnungstabelle[[#This Row],[Gesamtbetrag]]-Anordnungstabelle[[#This Row],[noch offener
Restbetrag
(wenn keine Ratenzahlung vereinbart)]],0)</f>
        <v>0</v>
      </c>
      <c r="AL466" s="68"/>
      <c r="AM466" s="65"/>
      <c r="AN466" s="8"/>
      <c r="AO466" s="5"/>
      <c r="AP466" s="12"/>
      <c r="AQ466" s="7"/>
      <c r="AR466" s="7"/>
      <c r="AS466" s="5"/>
      <c r="AT466" s="129"/>
      <c r="AU466" s="57"/>
      <c r="AV466" s="4"/>
    </row>
    <row r="467" spans="1:48" s="72" customFormat="1" x14ac:dyDescent="0.25">
      <c r="A467" s="14">
        <v>464</v>
      </c>
      <c r="F467" s="131"/>
      <c r="G467" s="2"/>
      <c r="H467" s="2"/>
      <c r="I467" s="78"/>
      <c r="J467" s="3"/>
      <c r="K467" s="114"/>
      <c r="L467" s="3"/>
      <c r="M467" s="114"/>
      <c r="N467" s="3"/>
      <c r="O467" s="114"/>
      <c r="P467" s="3"/>
      <c r="Q467" s="114"/>
      <c r="R467" s="3"/>
      <c r="S467" s="114"/>
      <c r="T467" s="3"/>
      <c r="U467" s="114"/>
      <c r="V467" s="10">
        <f t="shared" si="8"/>
        <v>0</v>
      </c>
      <c r="W467" s="162"/>
      <c r="X467" s="70"/>
      <c r="Y467" s="76"/>
      <c r="Z467" s="70"/>
      <c r="AC467" s="104"/>
      <c r="AD467" s="2"/>
      <c r="AE467" s="2"/>
      <c r="AF467" s="144"/>
      <c r="AG467" s="96"/>
      <c r="AH467" s="116"/>
      <c r="AI467" s="143">
        <f>IF(OR(Anordnungstabelle[[#This Row],[Raten-
Zahlung]]="Ja",Anordnungstabelle[[#This Row],[Raten-
Zahlung]]="Rücknahme"),Anordnungstabelle[[#This Row],[Gesamtbetrag]]-Anordnungstabelle[[#This Row],[noch offener
Ratenbetrag]],0)</f>
        <v>0</v>
      </c>
      <c r="AJ467" s="121"/>
      <c r="AK467" s="119">
        <f>IF(Anordnungstabelle[[#This Row],[noch offener
Restbetrag
(wenn keine Ratenzahlung vereinbart)]]&gt;0,Anordnungstabelle[[#This Row],[Gesamtbetrag]]-Anordnungstabelle[[#This Row],[noch offener
Restbetrag
(wenn keine Ratenzahlung vereinbart)]],0)</f>
        <v>0</v>
      </c>
      <c r="AL467" s="68"/>
      <c r="AM467" s="65"/>
      <c r="AN467" s="8"/>
      <c r="AO467" s="5"/>
      <c r="AP467" s="12"/>
      <c r="AQ467" s="7"/>
      <c r="AR467" s="7"/>
      <c r="AS467" s="5"/>
      <c r="AT467" s="129"/>
      <c r="AU467" s="57"/>
      <c r="AV467" s="4"/>
    </row>
    <row r="468" spans="1:48" s="72" customFormat="1" x14ac:dyDescent="0.25">
      <c r="A468" s="14">
        <v>465</v>
      </c>
      <c r="F468" s="131"/>
      <c r="G468" s="2"/>
      <c r="H468" s="2"/>
      <c r="I468" s="78"/>
      <c r="J468" s="3"/>
      <c r="K468" s="114"/>
      <c r="L468" s="3"/>
      <c r="M468" s="114"/>
      <c r="N468" s="3"/>
      <c r="O468" s="114"/>
      <c r="P468" s="3"/>
      <c r="Q468" s="114"/>
      <c r="R468" s="3"/>
      <c r="S468" s="114"/>
      <c r="T468" s="3"/>
      <c r="U468" s="114"/>
      <c r="V468" s="10">
        <f t="shared" si="8"/>
        <v>0</v>
      </c>
      <c r="W468" s="162"/>
      <c r="X468" s="70"/>
      <c r="Y468" s="76"/>
      <c r="Z468" s="70"/>
      <c r="AC468" s="104"/>
      <c r="AD468" s="2"/>
      <c r="AE468" s="2"/>
      <c r="AF468" s="144"/>
      <c r="AG468" s="96"/>
      <c r="AH468" s="116"/>
      <c r="AI468" s="143">
        <f>IF(OR(Anordnungstabelle[[#This Row],[Raten-
Zahlung]]="Ja",Anordnungstabelle[[#This Row],[Raten-
Zahlung]]="Rücknahme"),Anordnungstabelle[[#This Row],[Gesamtbetrag]]-Anordnungstabelle[[#This Row],[noch offener
Ratenbetrag]],0)</f>
        <v>0</v>
      </c>
      <c r="AJ468" s="121"/>
      <c r="AK468" s="119">
        <f>IF(Anordnungstabelle[[#This Row],[noch offener
Restbetrag
(wenn keine Ratenzahlung vereinbart)]]&gt;0,Anordnungstabelle[[#This Row],[Gesamtbetrag]]-Anordnungstabelle[[#This Row],[noch offener
Restbetrag
(wenn keine Ratenzahlung vereinbart)]],0)</f>
        <v>0</v>
      </c>
      <c r="AL468" s="68"/>
      <c r="AM468" s="65"/>
      <c r="AN468" s="8"/>
      <c r="AO468" s="5"/>
      <c r="AP468" s="12"/>
      <c r="AQ468" s="7"/>
      <c r="AR468" s="7"/>
      <c r="AS468" s="5"/>
      <c r="AT468" s="129"/>
      <c r="AU468" s="57"/>
      <c r="AV468" s="4"/>
    </row>
    <row r="469" spans="1:48" s="72" customFormat="1" x14ac:dyDescent="0.25">
      <c r="A469" s="14">
        <v>466</v>
      </c>
      <c r="F469" s="131"/>
      <c r="G469" s="2"/>
      <c r="H469" s="2"/>
      <c r="I469" s="78"/>
      <c r="J469" s="3"/>
      <c r="K469" s="114"/>
      <c r="L469" s="3"/>
      <c r="M469" s="114"/>
      <c r="N469" s="3"/>
      <c r="O469" s="114"/>
      <c r="P469" s="3"/>
      <c r="Q469" s="114"/>
      <c r="R469" s="3"/>
      <c r="S469" s="114"/>
      <c r="T469" s="3"/>
      <c r="U469" s="114"/>
      <c r="V469" s="10">
        <f t="shared" si="8"/>
        <v>0</v>
      </c>
      <c r="W469" s="162"/>
      <c r="X469" s="70"/>
      <c r="Y469" s="76"/>
      <c r="Z469" s="70"/>
      <c r="AC469" s="104"/>
      <c r="AD469" s="2"/>
      <c r="AE469" s="2"/>
      <c r="AF469" s="144"/>
      <c r="AG469" s="96"/>
      <c r="AH469" s="116"/>
      <c r="AI469" s="143">
        <f>IF(OR(Anordnungstabelle[[#This Row],[Raten-
Zahlung]]="Ja",Anordnungstabelle[[#This Row],[Raten-
Zahlung]]="Rücknahme"),Anordnungstabelle[[#This Row],[Gesamtbetrag]]-Anordnungstabelle[[#This Row],[noch offener
Ratenbetrag]],0)</f>
        <v>0</v>
      </c>
      <c r="AJ469" s="121"/>
      <c r="AK469" s="119">
        <f>IF(Anordnungstabelle[[#This Row],[noch offener
Restbetrag
(wenn keine Ratenzahlung vereinbart)]]&gt;0,Anordnungstabelle[[#This Row],[Gesamtbetrag]]-Anordnungstabelle[[#This Row],[noch offener
Restbetrag
(wenn keine Ratenzahlung vereinbart)]],0)</f>
        <v>0</v>
      </c>
      <c r="AL469" s="68"/>
      <c r="AM469" s="65"/>
      <c r="AN469" s="8"/>
      <c r="AO469" s="5"/>
      <c r="AP469" s="12"/>
      <c r="AQ469" s="7"/>
      <c r="AR469" s="7"/>
      <c r="AS469" s="5"/>
      <c r="AT469" s="129"/>
      <c r="AU469" s="57"/>
      <c r="AV469" s="4"/>
    </row>
    <row r="470" spans="1:48" s="72" customFormat="1" x14ac:dyDescent="0.25">
      <c r="A470" s="14">
        <v>467</v>
      </c>
      <c r="F470" s="131"/>
      <c r="G470" s="2"/>
      <c r="H470" s="2"/>
      <c r="I470" s="78"/>
      <c r="J470" s="3"/>
      <c r="K470" s="114"/>
      <c r="L470" s="3"/>
      <c r="M470" s="114"/>
      <c r="N470" s="3"/>
      <c r="O470" s="114"/>
      <c r="P470" s="3"/>
      <c r="Q470" s="114"/>
      <c r="R470" s="3"/>
      <c r="S470" s="114"/>
      <c r="T470" s="3"/>
      <c r="U470" s="114"/>
      <c r="V470" s="10">
        <f t="shared" si="8"/>
        <v>0</v>
      </c>
      <c r="W470" s="162"/>
      <c r="X470" s="70"/>
      <c r="Y470" s="76"/>
      <c r="Z470" s="70"/>
      <c r="AC470" s="104"/>
      <c r="AD470" s="2"/>
      <c r="AE470" s="2"/>
      <c r="AF470" s="144"/>
      <c r="AG470" s="96"/>
      <c r="AH470" s="116"/>
      <c r="AI470" s="143">
        <f>IF(OR(Anordnungstabelle[[#This Row],[Raten-
Zahlung]]="Ja",Anordnungstabelle[[#This Row],[Raten-
Zahlung]]="Rücknahme"),Anordnungstabelle[[#This Row],[Gesamtbetrag]]-Anordnungstabelle[[#This Row],[noch offener
Ratenbetrag]],0)</f>
        <v>0</v>
      </c>
      <c r="AJ470" s="121"/>
      <c r="AK470" s="119">
        <f>IF(Anordnungstabelle[[#This Row],[noch offener
Restbetrag
(wenn keine Ratenzahlung vereinbart)]]&gt;0,Anordnungstabelle[[#This Row],[Gesamtbetrag]]-Anordnungstabelle[[#This Row],[noch offener
Restbetrag
(wenn keine Ratenzahlung vereinbart)]],0)</f>
        <v>0</v>
      </c>
      <c r="AL470" s="68"/>
      <c r="AM470" s="65"/>
      <c r="AN470" s="8"/>
      <c r="AO470" s="5"/>
      <c r="AP470" s="12"/>
      <c r="AQ470" s="7"/>
      <c r="AR470" s="7"/>
      <c r="AS470" s="5"/>
      <c r="AT470" s="129"/>
      <c r="AU470" s="57"/>
      <c r="AV470" s="4"/>
    </row>
    <row r="471" spans="1:48" s="72" customFormat="1" x14ac:dyDescent="0.25">
      <c r="A471" s="14">
        <v>468</v>
      </c>
      <c r="F471" s="131"/>
      <c r="G471" s="2"/>
      <c r="H471" s="2"/>
      <c r="I471" s="78"/>
      <c r="J471" s="3"/>
      <c r="K471" s="114"/>
      <c r="L471" s="3"/>
      <c r="M471" s="114"/>
      <c r="N471" s="3"/>
      <c r="O471" s="114"/>
      <c r="P471" s="3"/>
      <c r="Q471" s="114"/>
      <c r="R471" s="3"/>
      <c r="S471" s="114"/>
      <c r="T471" s="3"/>
      <c r="U471" s="114"/>
      <c r="V471" s="10">
        <f t="shared" si="8"/>
        <v>0</v>
      </c>
      <c r="W471" s="162"/>
      <c r="X471" s="70"/>
      <c r="Y471" s="76"/>
      <c r="Z471" s="70"/>
      <c r="AC471" s="104"/>
      <c r="AD471" s="2"/>
      <c r="AE471" s="2"/>
      <c r="AF471" s="144"/>
      <c r="AG471" s="96"/>
      <c r="AH471" s="116"/>
      <c r="AI471" s="143">
        <f>IF(OR(Anordnungstabelle[[#This Row],[Raten-
Zahlung]]="Ja",Anordnungstabelle[[#This Row],[Raten-
Zahlung]]="Rücknahme"),Anordnungstabelle[[#This Row],[Gesamtbetrag]]-Anordnungstabelle[[#This Row],[noch offener
Ratenbetrag]],0)</f>
        <v>0</v>
      </c>
      <c r="AJ471" s="121"/>
      <c r="AK471" s="119">
        <f>IF(Anordnungstabelle[[#This Row],[noch offener
Restbetrag
(wenn keine Ratenzahlung vereinbart)]]&gt;0,Anordnungstabelle[[#This Row],[Gesamtbetrag]]-Anordnungstabelle[[#This Row],[noch offener
Restbetrag
(wenn keine Ratenzahlung vereinbart)]],0)</f>
        <v>0</v>
      </c>
      <c r="AL471" s="68"/>
      <c r="AM471" s="65"/>
      <c r="AN471" s="8"/>
      <c r="AO471" s="5"/>
      <c r="AP471" s="12"/>
      <c r="AQ471" s="7"/>
      <c r="AR471" s="7"/>
      <c r="AS471" s="5"/>
      <c r="AT471" s="129"/>
      <c r="AU471" s="57"/>
      <c r="AV471" s="4"/>
    </row>
    <row r="472" spans="1:48" s="72" customFormat="1" x14ac:dyDescent="0.25">
      <c r="A472" s="14">
        <v>469</v>
      </c>
      <c r="F472" s="131"/>
      <c r="G472" s="2"/>
      <c r="H472" s="2"/>
      <c r="I472" s="78"/>
      <c r="J472" s="3"/>
      <c r="K472" s="114"/>
      <c r="L472" s="3"/>
      <c r="M472" s="114"/>
      <c r="N472" s="3"/>
      <c r="O472" s="114"/>
      <c r="P472" s="3"/>
      <c r="Q472" s="114"/>
      <c r="R472" s="3"/>
      <c r="S472" s="114"/>
      <c r="T472" s="3"/>
      <c r="U472" s="114"/>
      <c r="V472" s="10">
        <f t="shared" si="8"/>
        <v>0</v>
      </c>
      <c r="W472" s="162"/>
      <c r="X472" s="70"/>
      <c r="Y472" s="76"/>
      <c r="Z472" s="70"/>
      <c r="AC472" s="104"/>
      <c r="AD472" s="2"/>
      <c r="AE472" s="2"/>
      <c r="AF472" s="144"/>
      <c r="AG472" s="96"/>
      <c r="AH472" s="116"/>
      <c r="AI472" s="143">
        <f>IF(OR(Anordnungstabelle[[#This Row],[Raten-
Zahlung]]="Ja",Anordnungstabelle[[#This Row],[Raten-
Zahlung]]="Rücknahme"),Anordnungstabelle[[#This Row],[Gesamtbetrag]]-Anordnungstabelle[[#This Row],[noch offener
Ratenbetrag]],0)</f>
        <v>0</v>
      </c>
      <c r="AJ472" s="121"/>
      <c r="AK472" s="119">
        <f>IF(Anordnungstabelle[[#This Row],[noch offener
Restbetrag
(wenn keine Ratenzahlung vereinbart)]]&gt;0,Anordnungstabelle[[#This Row],[Gesamtbetrag]]-Anordnungstabelle[[#This Row],[noch offener
Restbetrag
(wenn keine Ratenzahlung vereinbart)]],0)</f>
        <v>0</v>
      </c>
      <c r="AL472" s="68"/>
      <c r="AM472" s="65"/>
      <c r="AN472" s="8"/>
      <c r="AO472" s="5"/>
      <c r="AP472" s="12"/>
      <c r="AQ472" s="7"/>
      <c r="AR472" s="7"/>
      <c r="AS472" s="5"/>
      <c r="AT472" s="129"/>
      <c r="AU472" s="57"/>
      <c r="AV472" s="4"/>
    </row>
    <row r="473" spans="1:48" s="72" customFormat="1" x14ac:dyDescent="0.25">
      <c r="A473" s="14">
        <v>470</v>
      </c>
      <c r="F473" s="131"/>
      <c r="G473" s="2"/>
      <c r="H473" s="2"/>
      <c r="I473" s="78"/>
      <c r="J473" s="3"/>
      <c r="K473" s="114"/>
      <c r="L473" s="3"/>
      <c r="M473" s="114"/>
      <c r="N473" s="3"/>
      <c r="O473" s="114"/>
      <c r="P473" s="3"/>
      <c r="Q473" s="114"/>
      <c r="R473" s="3"/>
      <c r="S473" s="114"/>
      <c r="T473" s="3"/>
      <c r="U473" s="114"/>
      <c r="V473" s="10">
        <f t="shared" si="8"/>
        <v>0</v>
      </c>
      <c r="W473" s="162"/>
      <c r="X473" s="70"/>
      <c r="Y473" s="76"/>
      <c r="Z473" s="70"/>
      <c r="AC473" s="104"/>
      <c r="AD473" s="2"/>
      <c r="AE473" s="2"/>
      <c r="AF473" s="144"/>
      <c r="AG473" s="96"/>
      <c r="AH473" s="116"/>
      <c r="AI473" s="143">
        <f>IF(OR(Anordnungstabelle[[#This Row],[Raten-
Zahlung]]="Ja",Anordnungstabelle[[#This Row],[Raten-
Zahlung]]="Rücknahme"),Anordnungstabelle[[#This Row],[Gesamtbetrag]]-Anordnungstabelle[[#This Row],[noch offener
Ratenbetrag]],0)</f>
        <v>0</v>
      </c>
      <c r="AJ473" s="121"/>
      <c r="AK473" s="119">
        <f>IF(Anordnungstabelle[[#This Row],[noch offener
Restbetrag
(wenn keine Ratenzahlung vereinbart)]]&gt;0,Anordnungstabelle[[#This Row],[Gesamtbetrag]]-Anordnungstabelle[[#This Row],[noch offener
Restbetrag
(wenn keine Ratenzahlung vereinbart)]],0)</f>
        <v>0</v>
      </c>
      <c r="AL473" s="68"/>
      <c r="AM473" s="65"/>
      <c r="AN473" s="8"/>
      <c r="AO473" s="5"/>
      <c r="AP473" s="12"/>
      <c r="AQ473" s="7"/>
      <c r="AR473" s="7"/>
      <c r="AS473" s="5"/>
      <c r="AT473" s="129"/>
      <c r="AU473" s="57"/>
      <c r="AV473" s="4"/>
    </row>
    <row r="474" spans="1:48" s="72" customFormat="1" x14ac:dyDescent="0.25">
      <c r="A474" s="14">
        <v>471</v>
      </c>
      <c r="F474" s="131"/>
      <c r="G474" s="2"/>
      <c r="H474" s="2"/>
      <c r="I474" s="78"/>
      <c r="J474" s="3"/>
      <c r="K474" s="114"/>
      <c r="L474" s="3"/>
      <c r="M474" s="114"/>
      <c r="N474" s="3"/>
      <c r="O474" s="114"/>
      <c r="P474" s="3"/>
      <c r="Q474" s="114"/>
      <c r="R474" s="3"/>
      <c r="S474" s="114"/>
      <c r="T474" s="3"/>
      <c r="U474" s="114"/>
      <c r="V474" s="10">
        <f t="shared" si="8"/>
        <v>0</v>
      </c>
      <c r="W474" s="162"/>
      <c r="X474" s="70"/>
      <c r="Y474" s="76"/>
      <c r="Z474" s="70"/>
      <c r="AC474" s="104"/>
      <c r="AD474" s="2"/>
      <c r="AE474" s="2"/>
      <c r="AF474" s="144"/>
      <c r="AG474" s="96"/>
      <c r="AH474" s="116"/>
      <c r="AI474" s="143">
        <f>IF(OR(Anordnungstabelle[[#This Row],[Raten-
Zahlung]]="Ja",Anordnungstabelle[[#This Row],[Raten-
Zahlung]]="Rücknahme"),Anordnungstabelle[[#This Row],[Gesamtbetrag]]-Anordnungstabelle[[#This Row],[noch offener
Ratenbetrag]],0)</f>
        <v>0</v>
      </c>
      <c r="AJ474" s="121"/>
      <c r="AK474" s="119">
        <f>IF(Anordnungstabelle[[#This Row],[noch offener
Restbetrag
(wenn keine Ratenzahlung vereinbart)]]&gt;0,Anordnungstabelle[[#This Row],[Gesamtbetrag]]-Anordnungstabelle[[#This Row],[noch offener
Restbetrag
(wenn keine Ratenzahlung vereinbart)]],0)</f>
        <v>0</v>
      </c>
      <c r="AL474" s="68"/>
      <c r="AM474" s="65"/>
      <c r="AN474" s="8"/>
      <c r="AO474" s="5"/>
      <c r="AP474" s="12"/>
      <c r="AQ474" s="7"/>
      <c r="AR474" s="7"/>
      <c r="AS474" s="5"/>
      <c r="AT474" s="129"/>
      <c r="AU474" s="57"/>
      <c r="AV474" s="4"/>
    </row>
    <row r="475" spans="1:48" s="72" customFormat="1" x14ac:dyDescent="0.25">
      <c r="A475" s="14">
        <v>472</v>
      </c>
      <c r="F475" s="131"/>
      <c r="G475" s="2"/>
      <c r="H475" s="2"/>
      <c r="I475" s="78"/>
      <c r="J475" s="3"/>
      <c r="K475" s="114"/>
      <c r="L475" s="3"/>
      <c r="M475" s="114"/>
      <c r="N475" s="3"/>
      <c r="O475" s="114"/>
      <c r="P475" s="3"/>
      <c r="Q475" s="114"/>
      <c r="R475" s="3"/>
      <c r="S475" s="114"/>
      <c r="T475" s="3"/>
      <c r="U475" s="114"/>
      <c r="V475" s="10">
        <f t="shared" si="8"/>
        <v>0</v>
      </c>
      <c r="W475" s="162"/>
      <c r="X475" s="70"/>
      <c r="Y475" s="76"/>
      <c r="Z475" s="70"/>
      <c r="AC475" s="104"/>
      <c r="AD475" s="2"/>
      <c r="AE475" s="2"/>
      <c r="AF475" s="144"/>
      <c r="AG475" s="96"/>
      <c r="AH475" s="116"/>
      <c r="AI475" s="143">
        <f>IF(OR(Anordnungstabelle[[#This Row],[Raten-
Zahlung]]="Ja",Anordnungstabelle[[#This Row],[Raten-
Zahlung]]="Rücknahme"),Anordnungstabelle[[#This Row],[Gesamtbetrag]]-Anordnungstabelle[[#This Row],[noch offener
Ratenbetrag]],0)</f>
        <v>0</v>
      </c>
      <c r="AJ475" s="121"/>
      <c r="AK475" s="119">
        <f>IF(Anordnungstabelle[[#This Row],[noch offener
Restbetrag
(wenn keine Ratenzahlung vereinbart)]]&gt;0,Anordnungstabelle[[#This Row],[Gesamtbetrag]]-Anordnungstabelle[[#This Row],[noch offener
Restbetrag
(wenn keine Ratenzahlung vereinbart)]],0)</f>
        <v>0</v>
      </c>
      <c r="AL475" s="68"/>
      <c r="AM475" s="65"/>
      <c r="AN475" s="8"/>
      <c r="AO475" s="5"/>
      <c r="AP475" s="12"/>
      <c r="AQ475" s="7"/>
      <c r="AR475" s="7"/>
      <c r="AS475" s="5"/>
      <c r="AT475" s="129"/>
      <c r="AU475" s="57"/>
      <c r="AV475" s="4"/>
    </row>
    <row r="476" spans="1:48" s="72" customFormat="1" x14ac:dyDescent="0.25">
      <c r="A476" s="14">
        <v>473</v>
      </c>
      <c r="F476" s="131"/>
      <c r="G476" s="2"/>
      <c r="H476" s="2"/>
      <c r="I476" s="78"/>
      <c r="J476" s="3"/>
      <c r="K476" s="114"/>
      <c r="L476" s="3"/>
      <c r="M476" s="114"/>
      <c r="N476" s="3"/>
      <c r="O476" s="114"/>
      <c r="P476" s="3"/>
      <c r="Q476" s="114"/>
      <c r="R476" s="3"/>
      <c r="S476" s="114"/>
      <c r="T476" s="3"/>
      <c r="U476" s="114"/>
      <c r="V476" s="10">
        <f t="shared" si="8"/>
        <v>0</v>
      </c>
      <c r="W476" s="162"/>
      <c r="X476" s="70"/>
      <c r="Y476" s="76"/>
      <c r="Z476" s="70"/>
      <c r="AC476" s="104"/>
      <c r="AD476" s="2"/>
      <c r="AE476" s="2"/>
      <c r="AF476" s="144"/>
      <c r="AG476" s="96"/>
      <c r="AH476" s="116"/>
      <c r="AI476" s="143">
        <f>IF(OR(Anordnungstabelle[[#This Row],[Raten-
Zahlung]]="Ja",Anordnungstabelle[[#This Row],[Raten-
Zahlung]]="Rücknahme"),Anordnungstabelle[[#This Row],[Gesamtbetrag]]-Anordnungstabelle[[#This Row],[noch offener
Ratenbetrag]],0)</f>
        <v>0</v>
      </c>
      <c r="AJ476" s="121"/>
      <c r="AK476" s="119">
        <f>IF(Anordnungstabelle[[#This Row],[noch offener
Restbetrag
(wenn keine Ratenzahlung vereinbart)]]&gt;0,Anordnungstabelle[[#This Row],[Gesamtbetrag]]-Anordnungstabelle[[#This Row],[noch offener
Restbetrag
(wenn keine Ratenzahlung vereinbart)]],0)</f>
        <v>0</v>
      </c>
      <c r="AL476" s="68"/>
      <c r="AM476" s="65"/>
      <c r="AN476" s="8"/>
      <c r="AO476" s="5"/>
      <c r="AP476" s="12"/>
      <c r="AQ476" s="7"/>
      <c r="AR476" s="7"/>
      <c r="AS476" s="5"/>
      <c r="AT476" s="129"/>
      <c r="AU476" s="57"/>
      <c r="AV476" s="4"/>
    </row>
    <row r="477" spans="1:48" s="72" customFormat="1" x14ac:dyDescent="0.25">
      <c r="A477" s="14">
        <v>474</v>
      </c>
      <c r="F477" s="131"/>
      <c r="G477" s="2"/>
      <c r="H477" s="2"/>
      <c r="I477" s="78"/>
      <c r="J477" s="3"/>
      <c r="K477" s="114"/>
      <c r="L477" s="3"/>
      <c r="M477" s="114"/>
      <c r="N477" s="3"/>
      <c r="O477" s="114"/>
      <c r="P477" s="3"/>
      <c r="Q477" s="114"/>
      <c r="R477" s="3"/>
      <c r="S477" s="114"/>
      <c r="T477" s="3"/>
      <c r="U477" s="114"/>
      <c r="V477" s="10">
        <f t="shared" si="8"/>
        <v>0</v>
      </c>
      <c r="W477" s="162"/>
      <c r="X477" s="70"/>
      <c r="Y477" s="76"/>
      <c r="Z477" s="70"/>
      <c r="AC477" s="104"/>
      <c r="AD477" s="2"/>
      <c r="AE477" s="2"/>
      <c r="AF477" s="144"/>
      <c r="AG477" s="96"/>
      <c r="AH477" s="116"/>
      <c r="AI477" s="143">
        <f>IF(OR(Anordnungstabelle[[#This Row],[Raten-
Zahlung]]="Ja",Anordnungstabelle[[#This Row],[Raten-
Zahlung]]="Rücknahme"),Anordnungstabelle[[#This Row],[Gesamtbetrag]]-Anordnungstabelle[[#This Row],[noch offener
Ratenbetrag]],0)</f>
        <v>0</v>
      </c>
      <c r="AJ477" s="121"/>
      <c r="AK477" s="119">
        <f>IF(Anordnungstabelle[[#This Row],[noch offener
Restbetrag
(wenn keine Ratenzahlung vereinbart)]]&gt;0,Anordnungstabelle[[#This Row],[Gesamtbetrag]]-Anordnungstabelle[[#This Row],[noch offener
Restbetrag
(wenn keine Ratenzahlung vereinbart)]],0)</f>
        <v>0</v>
      </c>
      <c r="AL477" s="68"/>
      <c r="AM477" s="65"/>
      <c r="AN477" s="8"/>
      <c r="AO477" s="5"/>
      <c r="AP477" s="12"/>
      <c r="AQ477" s="7"/>
      <c r="AR477" s="7"/>
      <c r="AS477" s="5"/>
      <c r="AT477" s="129"/>
      <c r="AU477" s="57"/>
      <c r="AV477" s="4"/>
    </row>
    <row r="478" spans="1:48" s="72" customFormat="1" x14ac:dyDescent="0.25">
      <c r="A478" s="14">
        <v>475</v>
      </c>
      <c r="F478" s="131"/>
      <c r="G478" s="2"/>
      <c r="H478" s="2"/>
      <c r="I478" s="78"/>
      <c r="J478" s="3"/>
      <c r="K478" s="114"/>
      <c r="L478" s="3"/>
      <c r="M478" s="114"/>
      <c r="N478" s="3"/>
      <c r="O478" s="114"/>
      <c r="P478" s="3"/>
      <c r="Q478" s="114"/>
      <c r="R478" s="3"/>
      <c r="S478" s="114"/>
      <c r="T478" s="3"/>
      <c r="U478" s="114"/>
      <c r="V478" s="10">
        <f t="shared" si="8"/>
        <v>0</v>
      </c>
      <c r="W478" s="162"/>
      <c r="X478" s="70"/>
      <c r="Y478" s="76"/>
      <c r="Z478" s="70"/>
      <c r="AC478" s="104"/>
      <c r="AD478" s="2"/>
      <c r="AE478" s="2"/>
      <c r="AF478" s="144"/>
      <c r="AG478" s="96"/>
      <c r="AH478" s="116"/>
      <c r="AI478" s="143">
        <f>IF(OR(Anordnungstabelle[[#This Row],[Raten-
Zahlung]]="Ja",Anordnungstabelle[[#This Row],[Raten-
Zahlung]]="Rücknahme"),Anordnungstabelle[[#This Row],[Gesamtbetrag]]-Anordnungstabelle[[#This Row],[noch offener
Ratenbetrag]],0)</f>
        <v>0</v>
      </c>
      <c r="AJ478" s="121"/>
      <c r="AK478" s="119">
        <f>IF(Anordnungstabelle[[#This Row],[noch offener
Restbetrag
(wenn keine Ratenzahlung vereinbart)]]&gt;0,Anordnungstabelle[[#This Row],[Gesamtbetrag]]-Anordnungstabelle[[#This Row],[noch offener
Restbetrag
(wenn keine Ratenzahlung vereinbart)]],0)</f>
        <v>0</v>
      </c>
      <c r="AL478" s="68"/>
      <c r="AM478" s="65"/>
      <c r="AN478" s="8"/>
      <c r="AO478" s="5"/>
      <c r="AP478" s="12"/>
      <c r="AQ478" s="7"/>
      <c r="AR478" s="7"/>
      <c r="AS478" s="5"/>
      <c r="AT478" s="129"/>
      <c r="AU478" s="57"/>
      <c r="AV478" s="4"/>
    </row>
    <row r="479" spans="1:48" s="72" customFormat="1" x14ac:dyDescent="0.25">
      <c r="A479" s="14">
        <v>476</v>
      </c>
      <c r="F479" s="131"/>
      <c r="G479" s="2"/>
      <c r="H479" s="2"/>
      <c r="I479" s="78"/>
      <c r="J479" s="3"/>
      <c r="K479" s="114"/>
      <c r="L479" s="3"/>
      <c r="M479" s="114"/>
      <c r="N479" s="3"/>
      <c r="O479" s="114"/>
      <c r="P479" s="3"/>
      <c r="Q479" s="114"/>
      <c r="R479" s="3"/>
      <c r="S479" s="114"/>
      <c r="T479" s="3"/>
      <c r="U479" s="114"/>
      <c r="V479" s="10">
        <f t="shared" si="8"/>
        <v>0</v>
      </c>
      <c r="W479" s="162"/>
      <c r="X479" s="70"/>
      <c r="Y479" s="76"/>
      <c r="Z479" s="70"/>
      <c r="AC479" s="104"/>
      <c r="AD479" s="2"/>
      <c r="AE479" s="2"/>
      <c r="AF479" s="144"/>
      <c r="AG479" s="96"/>
      <c r="AH479" s="116"/>
      <c r="AI479" s="143">
        <f>IF(OR(Anordnungstabelle[[#This Row],[Raten-
Zahlung]]="Ja",Anordnungstabelle[[#This Row],[Raten-
Zahlung]]="Rücknahme"),Anordnungstabelle[[#This Row],[Gesamtbetrag]]-Anordnungstabelle[[#This Row],[noch offener
Ratenbetrag]],0)</f>
        <v>0</v>
      </c>
      <c r="AJ479" s="121"/>
      <c r="AK479" s="119">
        <f>IF(Anordnungstabelle[[#This Row],[noch offener
Restbetrag
(wenn keine Ratenzahlung vereinbart)]]&gt;0,Anordnungstabelle[[#This Row],[Gesamtbetrag]]-Anordnungstabelle[[#This Row],[noch offener
Restbetrag
(wenn keine Ratenzahlung vereinbart)]],0)</f>
        <v>0</v>
      </c>
      <c r="AL479" s="68"/>
      <c r="AM479" s="65"/>
      <c r="AN479" s="8"/>
      <c r="AO479" s="5"/>
      <c r="AP479" s="12"/>
      <c r="AQ479" s="7"/>
      <c r="AR479" s="7"/>
      <c r="AS479" s="5"/>
      <c r="AT479" s="129"/>
      <c r="AU479" s="57"/>
      <c r="AV479" s="4"/>
    </row>
    <row r="480" spans="1:48" s="72" customFormat="1" x14ac:dyDescent="0.25">
      <c r="A480" s="14">
        <v>477</v>
      </c>
      <c r="F480" s="131"/>
      <c r="G480" s="2"/>
      <c r="H480" s="2"/>
      <c r="I480" s="78"/>
      <c r="J480" s="3"/>
      <c r="K480" s="114"/>
      <c r="L480" s="3"/>
      <c r="M480" s="114"/>
      <c r="N480" s="3"/>
      <c r="O480" s="114"/>
      <c r="P480" s="3"/>
      <c r="Q480" s="114"/>
      <c r="R480" s="3"/>
      <c r="S480" s="114"/>
      <c r="T480" s="3"/>
      <c r="U480" s="114"/>
      <c r="V480" s="10">
        <f t="shared" ref="V480:V499" si="9">SUM(K480,M480,O480,Q480,S480,U480)</f>
        <v>0</v>
      </c>
      <c r="W480" s="162"/>
      <c r="X480" s="70"/>
      <c r="Y480" s="76"/>
      <c r="Z480" s="70"/>
      <c r="AC480" s="104"/>
      <c r="AD480" s="2"/>
      <c r="AE480" s="2"/>
      <c r="AF480" s="144"/>
      <c r="AG480" s="96"/>
      <c r="AH480" s="116"/>
      <c r="AI480" s="143">
        <f>IF(OR(Anordnungstabelle[[#This Row],[Raten-
Zahlung]]="Ja",Anordnungstabelle[[#This Row],[Raten-
Zahlung]]="Rücknahme"),Anordnungstabelle[[#This Row],[Gesamtbetrag]]-Anordnungstabelle[[#This Row],[noch offener
Ratenbetrag]],0)</f>
        <v>0</v>
      </c>
      <c r="AJ480" s="121"/>
      <c r="AK480" s="119">
        <f>IF(Anordnungstabelle[[#This Row],[noch offener
Restbetrag
(wenn keine Ratenzahlung vereinbart)]]&gt;0,Anordnungstabelle[[#This Row],[Gesamtbetrag]]-Anordnungstabelle[[#This Row],[noch offener
Restbetrag
(wenn keine Ratenzahlung vereinbart)]],0)</f>
        <v>0</v>
      </c>
      <c r="AL480" s="68"/>
      <c r="AM480" s="65"/>
      <c r="AN480" s="8"/>
      <c r="AO480" s="5"/>
      <c r="AP480" s="12"/>
      <c r="AQ480" s="7"/>
      <c r="AR480" s="7"/>
      <c r="AS480" s="5"/>
      <c r="AT480" s="129"/>
      <c r="AU480" s="57"/>
      <c r="AV480" s="4"/>
    </row>
    <row r="481" spans="1:48" s="72" customFormat="1" x14ac:dyDescent="0.25">
      <c r="A481" s="14">
        <v>478</v>
      </c>
      <c r="F481" s="131"/>
      <c r="G481" s="2"/>
      <c r="H481" s="2"/>
      <c r="I481" s="78"/>
      <c r="J481" s="3"/>
      <c r="K481" s="114"/>
      <c r="L481" s="3"/>
      <c r="M481" s="114"/>
      <c r="N481" s="3"/>
      <c r="O481" s="114"/>
      <c r="P481" s="3"/>
      <c r="Q481" s="114"/>
      <c r="R481" s="3"/>
      <c r="S481" s="114"/>
      <c r="T481" s="3"/>
      <c r="U481" s="114"/>
      <c r="V481" s="10">
        <f t="shared" si="9"/>
        <v>0</v>
      </c>
      <c r="W481" s="162"/>
      <c r="X481" s="70"/>
      <c r="Y481" s="76"/>
      <c r="Z481" s="70"/>
      <c r="AC481" s="104"/>
      <c r="AD481" s="2"/>
      <c r="AE481" s="2"/>
      <c r="AF481" s="144"/>
      <c r="AG481" s="96"/>
      <c r="AH481" s="116"/>
      <c r="AI481" s="143">
        <f>IF(OR(Anordnungstabelle[[#This Row],[Raten-
Zahlung]]="Ja",Anordnungstabelle[[#This Row],[Raten-
Zahlung]]="Rücknahme"),Anordnungstabelle[[#This Row],[Gesamtbetrag]]-Anordnungstabelle[[#This Row],[noch offener
Ratenbetrag]],0)</f>
        <v>0</v>
      </c>
      <c r="AJ481" s="121"/>
      <c r="AK481" s="119">
        <f>IF(Anordnungstabelle[[#This Row],[noch offener
Restbetrag
(wenn keine Ratenzahlung vereinbart)]]&gt;0,Anordnungstabelle[[#This Row],[Gesamtbetrag]]-Anordnungstabelle[[#This Row],[noch offener
Restbetrag
(wenn keine Ratenzahlung vereinbart)]],0)</f>
        <v>0</v>
      </c>
      <c r="AL481" s="68"/>
      <c r="AM481" s="65"/>
      <c r="AN481" s="8"/>
      <c r="AO481" s="5"/>
      <c r="AP481" s="12"/>
      <c r="AQ481" s="7"/>
      <c r="AR481" s="7"/>
      <c r="AS481" s="5"/>
      <c r="AT481" s="129"/>
      <c r="AU481" s="57"/>
      <c r="AV481" s="4"/>
    </row>
    <row r="482" spans="1:48" s="72" customFormat="1" x14ac:dyDescent="0.25">
      <c r="A482" s="14">
        <v>479</v>
      </c>
      <c r="F482" s="131"/>
      <c r="G482" s="2"/>
      <c r="H482" s="2"/>
      <c r="I482" s="78"/>
      <c r="J482" s="3"/>
      <c r="K482" s="114"/>
      <c r="L482" s="3"/>
      <c r="M482" s="114"/>
      <c r="N482" s="3"/>
      <c r="O482" s="114"/>
      <c r="P482" s="3"/>
      <c r="Q482" s="114"/>
      <c r="R482" s="3"/>
      <c r="S482" s="114"/>
      <c r="T482" s="3"/>
      <c r="U482" s="114"/>
      <c r="V482" s="10">
        <f t="shared" si="9"/>
        <v>0</v>
      </c>
      <c r="W482" s="162"/>
      <c r="X482" s="70"/>
      <c r="Y482" s="76"/>
      <c r="Z482" s="70"/>
      <c r="AC482" s="104"/>
      <c r="AD482" s="2"/>
      <c r="AE482" s="2"/>
      <c r="AF482" s="144"/>
      <c r="AG482" s="96"/>
      <c r="AH482" s="116"/>
      <c r="AI482" s="143">
        <f>IF(OR(Anordnungstabelle[[#This Row],[Raten-
Zahlung]]="Ja",Anordnungstabelle[[#This Row],[Raten-
Zahlung]]="Rücknahme"),Anordnungstabelle[[#This Row],[Gesamtbetrag]]-Anordnungstabelle[[#This Row],[noch offener
Ratenbetrag]],0)</f>
        <v>0</v>
      </c>
      <c r="AJ482" s="121"/>
      <c r="AK482" s="119">
        <f>IF(Anordnungstabelle[[#This Row],[noch offener
Restbetrag
(wenn keine Ratenzahlung vereinbart)]]&gt;0,Anordnungstabelle[[#This Row],[Gesamtbetrag]]-Anordnungstabelle[[#This Row],[noch offener
Restbetrag
(wenn keine Ratenzahlung vereinbart)]],0)</f>
        <v>0</v>
      </c>
      <c r="AL482" s="68"/>
      <c r="AM482" s="65"/>
      <c r="AN482" s="8"/>
      <c r="AO482" s="5"/>
      <c r="AP482" s="12"/>
      <c r="AQ482" s="7"/>
      <c r="AR482" s="7"/>
      <c r="AS482" s="5"/>
      <c r="AT482" s="129"/>
      <c r="AU482" s="57"/>
      <c r="AV482" s="4"/>
    </row>
    <row r="483" spans="1:48" s="72" customFormat="1" x14ac:dyDescent="0.25">
      <c r="A483" s="14">
        <v>480</v>
      </c>
      <c r="F483" s="131"/>
      <c r="G483" s="2"/>
      <c r="H483" s="2"/>
      <c r="I483" s="78"/>
      <c r="J483" s="3"/>
      <c r="K483" s="114"/>
      <c r="L483" s="3"/>
      <c r="M483" s="114"/>
      <c r="N483" s="3"/>
      <c r="O483" s="114"/>
      <c r="P483" s="3"/>
      <c r="Q483" s="114"/>
      <c r="R483" s="3"/>
      <c r="S483" s="114"/>
      <c r="T483" s="3"/>
      <c r="U483" s="114"/>
      <c r="V483" s="10">
        <f t="shared" si="9"/>
        <v>0</v>
      </c>
      <c r="W483" s="162"/>
      <c r="X483" s="70"/>
      <c r="Y483" s="76"/>
      <c r="Z483" s="70"/>
      <c r="AC483" s="104"/>
      <c r="AD483" s="2"/>
      <c r="AE483" s="2"/>
      <c r="AF483" s="144"/>
      <c r="AG483" s="96"/>
      <c r="AH483" s="116"/>
      <c r="AI483" s="143">
        <f>IF(OR(Anordnungstabelle[[#This Row],[Raten-
Zahlung]]="Ja",Anordnungstabelle[[#This Row],[Raten-
Zahlung]]="Rücknahme"),Anordnungstabelle[[#This Row],[Gesamtbetrag]]-Anordnungstabelle[[#This Row],[noch offener
Ratenbetrag]],0)</f>
        <v>0</v>
      </c>
      <c r="AJ483" s="121"/>
      <c r="AK483" s="119">
        <f>IF(Anordnungstabelle[[#This Row],[noch offener
Restbetrag
(wenn keine Ratenzahlung vereinbart)]]&gt;0,Anordnungstabelle[[#This Row],[Gesamtbetrag]]-Anordnungstabelle[[#This Row],[noch offener
Restbetrag
(wenn keine Ratenzahlung vereinbart)]],0)</f>
        <v>0</v>
      </c>
      <c r="AL483" s="68"/>
      <c r="AM483" s="65"/>
      <c r="AN483" s="8"/>
      <c r="AO483" s="5"/>
      <c r="AP483" s="12"/>
      <c r="AQ483" s="7"/>
      <c r="AR483" s="7"/>
      <c r="AS483" s="5"/>
      <c r="AT483" s="129"/>
      <c r="AU483" s="57"/>
      <c r="AV483" s="4"/>
    </row>
    <row r="484" spans="1:48" s="72" customFormat="1" x14ac:dyDescent="0.25">
      <c r="A484" s="14">
        <v>481</v>
      </c>
      <c r="F484" s="131"/>
      <c r="G484" s="2"/>
      <c r="H484" s="2"/>
      <c r="I484" s="78"/>
      <c r="J484" s="3"/>
      <c r="K484" s="114"/>
      <c r="L484" s="3"/>
      <c r="M484" s="114"/>
      <c r="N484" s="3"/>
      <c r="O484" s="114"/>
      <c r="P484" s="3"/>
      <c r="Q484" s="114"/>
      <c r="R484" s="3"/>
      <c r="S484" s="114"/>
      <c r="T484" s="3"/>
      <c r="U484" s="114"/>
      <c r="V484" s="10">
        <f t="shared" si="9"/>
        <v>0</v>
      </c>
      <c r="W484" s="162"/>
      <c r="X484" s="70"/>
      <c r="Y484" s="76"/>
      <c r="Z484" s="70"/>
      <c r="AC484" s="104"/>
      <c r="AD484" s="2"/>
      <c r="AE484" s="2"/>
      <c r="AF484" s="144"/>
      <c r="AG484" s="96"/>
      <c r="AH484" s="116"/>
      <c r="AI484" s="143">
        <f>IF(OR(Anordnungstabelle[[#This Row],[Raten-
Zahlung]]="Ja",Anordnungstabelle[[#This Row],[Raten-
Zahlung]]="Rücknahme"),Anordnungstabelle[[#This Row],[Gesamtbetrag]]-Anordnungstabelle[[#This Row],[noch offener
Ratenbetrag]],0)</f>
        <v>0</v>
      </c>
      <c r="AJ484" s="121"/>
      <c r="AK484" s="119">
        <f>IF(Anordnungstabelle[[#This Row],[noch offener
Restbetrag
(wenn keine Ratenzahlung vereinbart)]]&gt;0,Anordnungstabelle[[#This Row],[Gesamtbetrag]]-Anordnungstabelle[[#This Row],[noch offener
Restbetrag
(wenn keine Ratenzahlung vereinbart)]],0)</f>
        <v>0</v>
      </c>
      <c r="AL484" s="68"/>
      <c r="AM484" s="65"/>
      <c r="AN484" s="8"/>
      <c r="AO484" s="5"/>
      <c r="AP484" s="12"/>
      <c r="AQ484" s="7"/>
      <c r="AR484" s="7"/>
      <c r="AS484" s="5"/>
      <c r="AT484" s="129"/>
      <c r="AU484" s="57"/>
      <c r="AV484" s="4"/>
    </row>
    <row r="485" spans="1:48" s="72" customFormat="1" x14ac:dyDescent="0.25">
      <c r="A485" s="14">
        <v>482</v>
      </c>
      <c r="F485" s="131"/>
      <c r="G485" s="2"/>
      <c r="H485" s="2"/>
      <c r="I485" s="78"/>
      <c r="J485" s="3"/>
      <c r="K485" s="114"/>
      <c r="L485" s="3"/>
      <c r="M485" s="114"/>
      <c r="N485" s="3"/>
      <c r="O485" s="114"/>
      <c r="P485" s="3"/>
      <c r="Q485" s="114"/>
      <c r="R485" s="3"/>
      <c r="S485" s="114"/>
      <c r="T485" s="3"/>
      <c r="U485" s="114"/>
      <c r="V485" s="10">
        <f t="shared" si="9"/>
        <v>0</v>
      </c>
      <c r="W485" s="162"/>
      <c r="X485" s="70"/>
      <c r="Y485" s="76"/>
      <c r="Z485" s="70"/>
      <c r="AC485" s="104"/>
      <c r="AD485" s="2"/>
      <c r="AE485" s="2"/>
      <c r="AF485" s="144"/>
      <c r="AG485" s="96"/>
      <c r="AH485" s="116"/>
      <c r="AI485" s="143">
        <f>IF(OR(Anordnungstabelle[[#This Row],[Raten-
Zahlung]]="Ja",Anordnungstabelle[[#This Row],[Raten-
Zahlung]]="Rücknahme"),Anordnungstabelle[[#This Row],[Gesamtbetrag]]-Anordnungstabelle[[#This Row],[noch offener
Ratenbetrag]],0)</f>
        <v>0</v>
      </c>
      <c r="AJ485" s="121"/>
      <c r="AK485" s="119">
        <f>IF(Anordnungstabelle[[#This Row],[noch offener
Restbetrag
(wenn keine Ratenzahlung vereinbart)]]&gt;0,Anordnungstabelle[[#This Row],[Gesamtbetrag]]-Anordnungstabelle[[#This Row],[noch offener
Restbetrag
(wenn keine Ratenzahlung vereinbart)]],0)</f>
        <v>0</v>
      </c>
      <c r="AL485" s="68"/>
      <c r="AM485" s="65"/>
      <c r="AN485" s="8"/>
      <c r="AO485" s="5"/>
      <c r="AP485" s="12"/>
      <c r="AQ485" s="7"/>
      <c r="AR485" s="7"/>
      <c r="AS485" s="5"/>
      <c r="AT485" s="129"/>
      <c r="AU485" s="57"/>
      <c r="AV485" s="4"/>
    </row>
    <row r="486" spans="1:48" s="72" customFormat="1" x14ac:dyDescent="0.25">
      <c r="A486" s="14">
        <v>483</v>
      </c>
      <c r="F486" s="131"/>
      <c r="G486" s="2"/>
      <c r="H486" s="2"/>
      <c r="I486" s="78"/>
      <c r="J486" s="3"/>
      <c r="K486" s="114"/>
      <c r="L486" s="3"/>
      <c r="M486" s="114"/>
      <c r="N486" s="3"/>
      <c r="O486" s="114"/>
      <c r="P486" s="3"/>
      <c r="Q486" s="114"/>
      <c r="R486" s="3"/>
      <c r="S486" s="114"/>
      <c r="T486" s="3"/>
      <c r="U486" s="114"/>
      <c r="V486" s="10">
        <f t="shared" si="9"/>
        <v>0</v>
      </c>
      <c r="W486" s="162"/>
      <c r="X486" s="70"/>
      <c r="Y486" s="76"/>
      <c r="Z486" s="70"/>
      <c r="AC486" s="104"/>
      <c r="AD486" s="2"/>
      <c r="AE486" s="2"/>
      <c r="AF486" s="144"/>
      <c r="AG486" s="96"/>
      <c r="AH486" s="116"/>
      <c r="AI486" s="143">
        <f>IF(OR(Anordnungstabelle[[#This Row],[Raten-
Zahlung]]="Ja",Anordnungstabelle[[#This Row],[Raten-
Zahlung]]="Rücknahme"),Anordnungstabelle[[#This Row],[Gesamtbetrag]]-Anordnungstabelle[[#This Row],[noch offener
Ratenbetrag]],0)</f>
        <v>0</v>
      </c>
      <c r="AJ486" s="121"/>
      <c r="AK486" s="119">
        <f>IF(Anordnungstabelle[[#This Row],[noch offener
Restbetrag
(wenn keine Ratenzahlung vereinbart)]]&gt;0,Anordnungstabelle[[#This Row],[Gesamtbetrag]]-Anordnungstabelle[[#This Row],[noch offener
Restbetrag
(wenn keine Ratenzahlung vereinbart)]],0)</f>
        <v>0</v>
      </c>
      <c r="AL486" s="68"/>
      <c r="AM486" s="65"/>
      <c r="AN486" s="8"/>
      <c r="AO486" s="5"/>
      <c r="AP486" s="12"/>
      <c r="AQ486" s="7"/>
      <c r="AR486" s="7"/>
      <c r="AS486" s="5"/>
      <c r="AT486" s="129"/>
      <c r="AU486" s="57"/>
      <c r="AV486" s="4"/>
    </row>
    <row r="487" spans="1:48" s="72" customFormat="1" x14ac:dyDescent="0.25">
      <c r="A487" s="14">
        <v>484</v>
      </c>
      <c r="F487" s="131"/>
      <c r="G487" s="2"/>
      <c r="H487" s="2"/>
      <c r="I487" s="78"/>
      <c r="J487" s="3"/>
      <c r="K487" s="114"/>
      <c r="L487" s="3"/>
      <c r="M487" s="114"/>
      <c r="N487" s="3"/>
      <c r="O487" s="114"/>
      <c r="P487" s="3"/>
      <c r="Q487" s="114"/>
      <c r="R487" s="3"/>
      <c r="S487" s="114"/>
      <c r="T487" s="3"/>
      <c r="U487" s="114"/>
      <c r="V487" s="10">
        <f t="shared" si="9"/>
        <v>0</v>
      </c>
      <c r="W487" s="162"/>
      <c r="X487" s="70"/>
      <c r="Y487" s="76"/>
      <c r="Z487" s="70"/>
      <c r="AC487" s="104"/>
      <c r="AD487" s="2"/>
      <c r="AE487" s="2"/>
      <c r="AF487" s="144"/>
      <c r="AG487" s="96"/>
      <c r="AH487" s="116"/>
      <c r="AI487" s="143">
        <f>IF(OR(Anordnungstabelle[[#This Row],[Raten-
Zahlung]]="Ja",Anordnungstabelle[[#This Row],[Raten-
Zahlung]]="Rücknahme"),Anordnungstabelle[[#This Row],[Gesamtbetrag]]-Anordnungstabelle[[#This Row],[noch offener
Ratenbetrag]],0)</f>
        <v>0</v>
      </c>
      <c r="AJ487" s="121"/>
      <c r="AK487" s="119">
        <f>IF(Anordnungstabelle[[#This Row],[noch offener
Restbetrag
(wenn keine Ratenzahlung vereinbart)]]&gt;0,Anordnungstabelle[[#This Row],[Gesamtbetrag]]-Anordnungstabelle[[#This Row],[noch offener
Restbetrag
(wenn keine Ratenzahlung vereinbart)]],0)</f>
        <v>0</v>
      </c>
      <c r="AL487" s="68"/>
      <c r="AM487" s="65"/>
      <c r="AN487" s="8"/>
      <c r="AO487" s="5"/>
      <c r="AP487" s="12"/>
      <c r="AQ487" s="7"/>
      <c r="AR487" s="7"/>
      <c r="AS487" s="5"/>
      <c r="AT487" s="129"/>
      <c r="AU487" s="57"/>
      <c r="AV487" s="4"/>
    </row>
    <row r="488" spans="1:48" s="72" customFormat="1" x14ac:dyDescent="0.25">
      <c r="A488" s="14">
        <v>485</v>
      </c>
      <c r="F488" s="131"/>
      <c r="G488" s="2"/>
      <c r="H488" s="2"/>
      <c r="I488" s="78"/>
      <c r="J488" s="3"/>
      <c r="K488" s="114"/>
      <c r="L488" s="3"/>
      <c r="M488" s="114"/>
      <c r="N488" s="3"/>
      <c r="O488" s="114"/>
      <c r="P488" s="3"/>
      <c r="Q488" s="114"/>
      <c r="R488" s="3"/>
      <c r="S488" s="114"/>
      <c r="T488" s="3"/>
      <c r="U488" s="114"/>
      <c r="V488" s="10">
        <f t="shared" si="9"/>
        <v>0</v>
      </c>
      <c r="W488" s="162"/>
      <c r="X488" s="70"/>
      <c r="Y488" s="76"/>
      <c r="Z488" s="70"/>
      <c r="AC488" s="104"/>
      <c r="AD488" s="2"/>
      <c r="AE488" s="2"/>
      <c r="AF488" s="144"/>
      <c r="AG488" s="96"/>
      <c r="AH488" s="116"/>
      <c r="AI488" s="143">
        <f>IF(OR(Anordnungstabelle[[#This Row],[Raten-
Zahlung]]="Ja",Anordnungstabelle[[#This Row],[Raten-
Zahlung]]="Rücknahme"),Anordnungstabelle[[#This Row],[Gesamtbetrag]]-Anordnungstabelle[[#This Row],[noch offener
Ratenbetrag]],0)</f>
        <v>0</v>
      </c>
      <c r="AJ488" s="121"/>
      <c r="AK488" s="119">
        <f>IF(Anordnungstabelle[[#This Row],[noch offener
Restbetrag
(wenn keine Ratenzahlung vereinbart)]]&gt;0,Anordnungstabelle[[#This Row],[Gesamtbetrag]]-Anordnungstabelle[[#This Row],[noch offener
Restbetrag
(wenn keine Ratenzahlung vereinbart)]],0)</f>
        <v>0</v>
      </c>
      <c r="AL488" s="68"/>
      <c r="AM488" s="65"/>
      <c r="AN488" s="8"/>
      <c r="AO488" s="5"/>
      <c r="AP488" s="12"/>
      <c r="AQ488" s="7"/>
      <c r="AR488" s="7"/>
      <c r="AS488" s="5"/>
      <c r="AT488" s="129"/>
      <c r="AU488" s="57"/>
      <c r="AV488" s="4"/>
    </row>
    <row r="489" spans="1:48" s="72" customFormat="1" x14ac:dyDescent="0.25">
      <c r="A489" s="14">
        <v>486</v>
      </c>
      <c r="F489" s="131"/>
      <c r="G489" s="2"/>
      <c r="H489" s="2"/>
      <c r="I489" s="78"/>
      <c r="J489" s="3"/>
      <c r="K489" s="114"/>
      <c r="L489" s="3"/>
      <c r="M489" s="114"/>
      <c r="N489" s="3"/>
      <c r="O489" s="114"/>
      <c r="P489" s="3"/>
      <c r="Q489" s="114"/>
      <c r="R489" s="3"/>
      <c r="S489" s="114"/>
      <c r="T489" s="3"/>
      <c r="U489" s="114"/>
      <c r="V489" s="10">
        <f t="shared" si="9"/>
        <v>0</v>
      </c>
      <c r="W489" s="162"/>
      <c r="X489" s="70"/>
      <c r="Y489" s="76"/>
      <c r="Z489" s="70"/>
      <c r="AC489" s="104"/>
      <c r="AD489" s="2"/>
      <c r="AE489" s="2"/>
      <c r="AF489" s="144"/>
      <c r="AG489" s="96"/>
      <c r="AH489" s="116"/>
      <c r="AI489" s="143">
        <f>IF(OR(Anordnungstabelle[[#This Row],[Raten-
Zahlung]]="Ja",Anordnungstabelle[[#This Row],[Raten-
Zahlung]]="Rücknahme"),Anordnungstabelle[[#This Row],[Gesamtbetrag]]-Anordnungstabelle[[#This Row],[noch offener
Ratenbetrag]],0)</f>
        <v>0</v>
      </c>
      <c r="AJ489" s="121"/>
      <c r="AK489" s="119">
        <f>IF(Anordnungstabelle[[#This Row],[noch offener
Restbetrag
(wenn keine Ratenzahlung vereinbart)]]&gt;0,Anordnungstabelle[[#This Row],[Gesamtbetrag]]-Anordnungstabelle[[#This Row],[noch offener
Restbetrag
(wenn keine Ratenzahlung vereinbart)]],0)</f>
        <v>0</v>
      </c>
      <c r="AL489" s="68"/>
      <c r="AM489" s="65"/>
      <c r="AN489" s="8"/>
      <c r="AO489" s="5"/>
      <c r="AP489" s="12"/>
      <c r="AQ489" s="7"/>
      <c r="AR489" s="7"/>
      <c r="AS489" s="5"/>
      <c r="AT489" s="129"/>
      <c r="AU489" s="57"/>
      <c r="AV489" s="4"/>
    </row>
    <row r="490" spans="1:48" s="72" customFormat="1" x14ac:dyDescent="0.25">
      <c r="A490" s="14">
        <v>487</v>
      </c>
      <c r="F490" s="131"/>
      <c r="G490" s="2"/>
      <c r="H490" s="2"/>
      <c r="I490" s="78"/>
      <c r="J490" s="3"/>
      <c r="K490" s="114"/>
      <c r="L490" s="3"/>
      <c r="M490" s="114"/>
      <c r="N490" s="3"/>
      <c r="O490" s="114"/>
      <c r="P490" s="3"/>
      <c r="Q490" s="114"/>
      <c r="R490" s="3"/>
      <c r="S490" s="114"/>
      <c r="T490" s="3"/>
      <c r="U490" s="114"/>
      <c r="V490" s="10">
        <f t="shared" si="9"/>
        <v>0</v>
      </c>
      <c r="W490" s="162"/>
      <c r="X490" s="70"/>
      <c r="Y490" s="76"/>
      <c r="Z490" s="70"/>
      <c r="AC490" s="104"/>
      <c r="AD490" s="2"/>
      <c r="AE490" s="2"/>
      <c r="AF490" s="144"/>
      <c r="AG490" s="96"/>
      <c r="AH490" s="116"/>
      <c r="AI490" s="143">
        <f>IF(OR(Anordnungstabelle[[#This Row],[Raten-
Zahlung]]="Ja",Anordnungstabelle[[#This Row],[Raten-
Zahlung]]="Rücknahme"),Anordnungstabelle[[#This Row],[Gesamtbetrag]]-Anordnungstabelle[[#This Row],[noch offener
Ratenbetrag]],0)</f>
        <v>0</v>
      </c>
      <c r="AJ490" s="121"/>
      <c r="AK490" s="119">
        <f>IF(Anordnungstabelle[[#This Row],[noch offener
Restbetrag
(wenn keine Ratenzahlung vereinbart)]]&gt;0,Anordnungstabelle[[#This Row],[Gesamtbetrag]]-Anordnungstabelle[[#This Row],[noch offener
Restbetrag
(wenn keine Ratenzahlung vereinbart)]],0)</f>
        <v>0</v>
      </c>
      <c r="AL490" s="68"/>
      <c r="AM490" s="65"/>
      <c r="AN490" s="8"/>
      <c r="AO490" s="5"/>
      <c r="AP490" s="12"/>
      <c r="AQ490" s="7"/>
      <c r="AR490" s="7"/>
      <c r="AS490" s="5"/>
      <c r="AT490" s="129"/>
      <c r="AU490" s="57"/>
      <c r="AV490" s="4"/>
    </row>
    <row r="491" spans="1:48" s="72" customFormat="1" x14ac:dyDescent="0.25">
      <c r="A491" s="14">
        <v>488</v>
      </c>
      <c r="F491" s="131"/>
      <c r="G491" s="2"/>
      <c r="H491" s="2"/>
      <c r="I491" s="78"/>
      <c r="J491" s="3"/>
      <c r="K491" s="114"/>
      <c r="L491" s="3"/>
      <c r="M491" s="114"/>
      <c r="N491" s="3"/>
      <c r="O491" s="114"/>
      <c r="P491" s="3"/>
      <c r="Q491" s="114"/>
      <c r="R491" s="3"/>
      <c r="S491" s="114"/>
      <c r="T491" s="3"/>
      <c r="U491" s="114"/>
      <c r="V491" s="10">
        <f t="shared" si="9"/>
        <v>0</v>
      </c>
      <c r="W491" s="162"/>
      <c r="X491" s="70"/>
      <c r="Y491" s="76"/>
      <c r="Z491" s="70"/>
      <c r="AC491" s="104"/>
      <c r="AD491" s="2"/>
      <c r="AE491" s="2"/>
      <c r="AF491" s="144"/>
      <c r="AG491" s="96"/>
      <c r="AH491" s="116"/>
      <c r="AI491" s="143">
        <f>IF(OR(Anordnungstabelle[[#This Row],[Raten-
Zahlung]]="Ja",Anordnungstabelle[[#This Row],[Raten-
Zahlung]]="Rücknahme"),Anordnungstabelle[[#This Row],[Gesamtbetrag]]-Anordnungstabelle[[#This Row],[noch offener
Ratenbetrag]],0)</f>
        <v>0</v>
      </c>
      <c r="AJ491" s="121"/>
      <c r="AK491" s="119">
        <f>IF(Anordnungstabelle[[#This Row],[noch offener
Restbetrag
(wenn keine Ratenzahlung vereinbart)]]&gt;0,Anordnungstabelle[[#This Row],[Gesamtbetrag]]-Anordnungstabelle[[#This Row],[noch offener
Restbetrag
(wenn keine Ratenzahlung vereinbart)]],0)</f>
        <v>0</v>
      </c>
      <c r="AL491" s="68"/>
      <c r="AM491" s="65"/>
      <c r="AN491" s="8"/>
      <c r="AO491" s="5"/>
      <c r="AP491" s="12"/>
      <c r="AQ491" s="7"/>
      <c r="AR491" s="7"/>
      <c r="AS491" s="5"/>
      <c r="AT491" s="129"/>
      <c r="AU491" s="57"/>
      <c r="AV491" s="4"/>
    </row>
    <row r="492" spans="1:48" s="72" customFormat="1" x14ac:dyDescent="0.25">
      <c r="A492" s="14">
        <v>489</v>
      </c>
      <c r="F492" s="131"/>
      <c r="G492" s="2"/>
      <c r="H492" s="2"/>
      <c r="I492" s="78"/>
      <c r="J492" s="3"/>
      <c r="K492" s="114"/>
      <c r="L492" s="3"/>
      <c r="M492" s="114"/>
      <c r="N492" s="3"/>
      <c r="O492" s="114"/>
      <c r="P492" s="3"/>
      <c r="Q492" s="114"/>
      <c r="R492" s="3"/>
      <c r="S492" s="114"/>
      <c r="T492" s="3"/>
      <c r="U492" s="114"/>
      <c r="V492" s="10">
        <f t="shared" si="9"/>
        <v>0</v>
      </c>
      <c r="W492" s="162"/>
      <c r="X492" s="70"/>
      <c r="Y492" s="76"/>
      <c r="Z492" s="70"/>
      <c r="AC492" s="104"/>
      <c r="AD492" s="2"/>
      <c r="AE492" s="2"/>
      <c r="AF492" s="144"/>
      <c r="AG492" s="96"/>
      <c r="AH492" s="116"/>
      <c r="AI492" s="143">
        <f>IF(OR(Anordnungstabelle[[#This Row],[Raten-
Zahlung]]="Ja",Anordnungstabelle[[#This Row],[Raten-
Zahlung]]="Rücknahme"),Anordnungstabelle[[#This Row],[Gesamtbetrag]]-Anordnungstabelle[[#This Row],[noch offener
Ratenbetrag]],0)</f>
        <v>0</v>
      </c>
      <c r="AJ492" s="121"/>
      <c r="AK492" s="119">
        <f>IF(Anordnungstabelle[[#This Row],[noch offener
Restbetrag
(wenn keine Ratenzahlung vereinbart)]]&gt;0,Anordnungstabelle[[#This Row],[Gesamtbetrag]]-Anordnungstabelle[[#This Row],[noch offener
Restbetrag
(wenn keine Ratenzahlung vereinbart)]],0)</f>
        <v>0</v>
      </c>
      <c r="AL492" s="68"/>
      <c r="AM492" s="65"/>
      <c r="AN492" s="8"/>
      <c r="AO492" s="5"/>
      <c r="AP492" s="12"/>
      <c r="AQ492" s="7"/>
      <c r="AR492" s="7"/>
      <c r="AS492" s="5"/>
      <c r="AT492" s="129"/>
      <c r="AU492" s="57"/>
      <c r="AV492" s="4"/>
    </row>
    <row r="493" spans="1:48" s="72" customFormat="1" x14ac:dyDescent="0.25">
      <c r="A493" s="14">
        <v>490</v>
      </c>
      <c r="F493" s="131"/>
      <c r="G493" s="2"/>
      <c r="H493" s="2"/>
      <c r="I493" s="78"/>
      <c r="J493" s="3"/>
      <c r="K493" s="114"/>
      <c r="L493" s="3"/>
      <c r="M493" s="114"/>
      <c r="N493" s="3"/>
      <c r="O493" s="114"/>
      <c r="P493" s="3"/>
      <c r="Q493" s="114"/>
      <c r="R493" s="3"/>
      <c r="S493" s="114"/>
      <c r="T493" s="3"/>
      <c r="U493" s="114"/>
      <c r="V493" s="10">
        <f t="shared" si="9"/>
        <v>0</v>
      </c>
      <c r="W493" s="162"/>
      <c r="X493" s="70"/>
      <c r="Y493" s="76"/>
      <c r="Z493" s="70"/>
      <c r="AC493" s="104"/>
      <c r="AD493" s="2"/>
      <c r="AE493" s="2"/>
      <c r="AF493" s="144"/>
      <c r="AG493" s="96"/>
      <c r="AH493" s="116"/>
      <c r="AI493" s="143">
        <f>IF(OR(Anordnungstabelle[[#This Row],[Raten-
Zahlung]]="Ja",Anordnungstabelle[[#This Row],[Raten-
Zahlung]]="Rücknahme"),Anordnungstabelle[[#This Row],[Gesamtbetrag]]-Anordnungstabelle[[#This Row],[noch offener
Ratenbetrag]],0)</f>
        <v>0</v>
      </c>
      <c r="AJ493" s="121"/>
      <c r="AK493" s="119">
        <f>IF(Anordnungstabelle[[#This Row],[noch offener
Restbetrag
(wenn keine Ratenzahlung vereinbart)]]&gt;0,Anordnungstabelle[[#This Row],[Gesamtbetrag]]-Anordnungstabelle[[#This Row],[noch offener
Restbetrag
(wenn keine Ratenzahlung vereinbart)]],0)</f>
        <v>0</v>
      </c>
      <c r="AL493" s="68"/>
      <c r="AM493" s="65"/>
      <c r="AN493" s="8"/>
      <c r="AO493" s="5"/>
      <c r="AP493" s="12"/>
      <c r="AQ493" s="7"/>
      <c r="AR493" s="7"/>
      <c r="AS493" s="5"/>
      <c r="AT493" s="129"/>
      <c r="AU493" s="57"/>
      <c r="AV493" s="4"/>
    </row>
    <row r="494" spans="1:48" s="72" customFormat="1" x14ac:dyDescent="0.25">
      <c r="A494" s="14">
        <v>491</v>
      </c>
      <c r="F494" s="131"/>
      <c r="G494" s="2"/>
      <c r="H494" s="2"/>
      <c r="I494" s="78"/>
      <c r="J494" s="3"/>
      <c r="K494" s="114"/>
      <c r="L494" s="3"/>
      <c r="M494" s="114"/>
      <c r="N494" s="3"/>
      <c r="O494" s="114"/>
      <c r="P494" s="3"/>
      <c r="Q494" s="114"/>
      <c r="R494" s="3"/>
      <c r="S494" s="114"/>
      <c r="T494" s="3"/>
      <c r="U494" s="114"/>
      <c r="V494" s="10">
        <f t="shared" si="9"/>
        <v>0</v>
      </c>
      <c r="W494" s="162"/>
      <c r="X494" s="70"/>
      <c r="Y494" s="76"/>
      <c r="Z494" s="70"/>
      <c r="AC494" s="104"/>
      <c r="AD494" s="2"/>
      <c r="AE494" s="2"/>
      <c r="AF494" s="144"/>
      <c r="AG494" s="96"/>
      <c r="AH494" s="116"/>
      <c r="AI494" s="143">
        <f>IF(OR(Anordnungstabelle[[#This Row],[Raten-
Zahlung]]="Ja",Anordnungstabelle[[#This Row],[Raten-
Zahlung]]="Rücknahme"),Anordnungstabelle[[#This Row],[Gesamtbetrag]]-Anordnungstabelle[[#This Row],[noch offener
Ratenbetrag]],0)</f>
        <v>0</v>
      </c>
      <c r="AJ494" s="121"/>
      <c r="AK494" s="119">
        <f>IF(Anordnungstabelle[[#This Row],[noch offener
Restbetrag
(wenn keine Ratenzahlung vereinbart)]]&gt;0,Anordnungstabelle[[#This Row],[Gesamtbetrag]]-Anordnungstabelle[[#This Row],[noch offener
Restbetrag
(wenn keine Ratenzahlung vereinbart)]],0)</f>
        <v>0</v>
      </c>
      <c r="AL494" s="68"/>
      <c r="AM494" s="65"/>
      <c r="AN494" s="8"/>
      <c r="AO494" s="5"/>
      <c r="AP494" s="12"/>
      <c r="AQ494" s="7"/>
      <c r="AR494" s="7"/>
      <c r="AS494" s="5"/>
      <c r="AT494" s="129"/>
      <c r="AU494" s="57"/>
      <c r="AV494" s="4"/>
    </row>
    <row r="495" spans="1:48" s="72" customFormat="1" x14ac:dyDescent="0.25">
      <c r="A495" s="14">
        <v>492</v>
      </c>
      <c r="F495" s="131"/>
      <c r="G495" s="2"/>
      <c r="H495" s="2"/>
      <c r="I495" s="78"/>
      <c r="J495" s="3"/>
      <c r="K495" s="114"/>
      <c r="L495" s="3"/>
      <c r="M495" s="114"/>
      <c r="N495" s="3"/>
      <c r="O495" s="114"/>
      <c r="P495" s="3"/>
      <c r="Q495" s="114"/>
      <c r="R495" s="3"/>
      <c r="S495" s="114"/>
      <c r="T495" s="3"/>
      <c r="U495" s="114"/>
      <c r="V495" s="10">
        <f t="shared" si="9"/>
        <v>0</v>
      </c>
      <c r="W495" s="162"/>
      <c r="X495" s="70"/>
      <c r="Y495" s="76"/>
      <c r="Z495" s="70"/>
      <c r="AC495" s="104"/>
      <c r="AD495" s="2"/>
      <c r="AE495" s="2"/>
      <c r="AF495" s="144"/>
      <c r="AG495" s="96"/>
      <c r="AH495" s="116"/>
      <c r="AI495" s="143">
        <f>IF(OR(Anordnungstabelle[[#This Row],[Raten-
Zahlung]]="Ja",Anordnungstabelle[[#This Row],[Raten-
Zahlung]]="Rücknahme"),Anordnungstabelle[[#This Row],[Gesamtbetrag]]-Anordnungstabelle[[#This Row],[noch offener
Ratenbetrag]],0)</f>
        <v>0</v>
      </c>
      <c r="AJ495" s="121"/>
      <c r="AK495" s="119">
        <f>IF(Anordnungstabelle[[#This Row],[noch offener
Restbetrag
(wenn keine Ratenzahlung vereinbart)]]&gt;0,Anordnungstabelle[[#This Row],[Gesamtbetrag]]-Anordnungstabelle[[#This Row],[noch offener
Restbetrag
(wenn keine Ratenzahlung vereinbart)]],0)</f>
        <v>0</v>
      </c>
      <c r="AL495" s="68"/>
      <c r="AM495" s="65"/>
      <c r="AN495" s="8"/>
      <c r="AO495" s="5"/>
      <c r="AP495" s="12"/>
      <c r="AQ495" s="7"/>
      <c r="AR495" s="7"/>
      <c r="AS495" s="5"/>
      <c r="AT495" s="129"/>
      <c r="AU495" s="57"/>
      <c r="AV495" s="4"/>
    </row>
    <row r="496" spans="1:48" s="72" customFormat="1" x14ac:dyDescent="0.25">
      <c r="A496" s="14">
        <v>493</v>
      </c>
      <c r="F496" s="131"/>
      <c r="G496" s="2"/>
      <c r="H496" s="2"/>
      <c r="I496" s="78"/>
      <c r="J496" s="3"/>
      <c r="K496" s="114"/>
      <c r="L496" s="3"/>
      <c r="M496" s="114"/>
      <c r="N496" s="3"/>
      <c r="O496" s="114"/>
      <c r="P496" s="3"/>
      <c r="Q496" s="114"/>
      <c r="R496" s="3"/>
      <c r="S496" s="114"/>
      <c r="T496" s="3"/>
      <c r="U496" s="114"/>
      <c r="V496" s="10">
        <f t="shared" si="9"/>
        <v>0</v>
      </c>
      <c r="W496" s="162"/>
      <c r="X496" s="70"/>
      <c r="Y496" s="76"/>
      <c r="Z496" s="70"/>
      <c r="AC496" s="104"/>
      <c r="AD496" s="2"/>
      <c r="AE496" s="2"/>
      <c r="AF496" s="144"/>
      <c r="AG496" s="96"/>
      <c r="AH496" s="116"/>
      <c r="AI496" s="143">
        <f>IF(OR(Anordnungstabelle[[#This Row],[Raten-
Zahlung]]="Ja",Anordnungstabelle[[#This Row],[Raten-
Zahlung]]="Rücknahme"),Anordnungstabelle[[#This Row],[Gesamtbetrag]]-Anordnungstabelle[[#This Row],[noch offener
Ratenbetrag]],0)</f>
        <v>0</v>
      </c>
      <c r="AJ496" s="121"/>
      <c r="AK496" s="119">
        <f>IF(Anordnungstabelle[[#This Row],[noch offener
Restbetrag
(wenn keine Ratenzahlung vereinbart)]]&gt;0,Anordnungstabelle[[#This Row],[Gesamtbetrag]]-Anordnungstabelle[[#This Row],[noch offener
Restbetrag
(wenn keine Ratenzahlung vereinbart)]],0)</f>
        <v>0</v>
      </c>
      <c r="AL496" s="68"/>
      <c r="AM496" s="65"/>
      <c r="AN496" s="8"/>
      <c r="AO496" s="5"/>
      <c r="AP496" s="12"/>
      <c r="AQ496" s="7"/>
      <c r="AR496" s="7"/>
      <c r="AS496" s="5"/>
      <c r="AT496" s="129"/>
      <c r="AU496" s="57"/>
      <c r="AV496" s="4"/>
    </row>
    <row r="497" spans="1:48" s="72" customFormat="1" x14ac:dyDescent="0.25">
      <c r="A497" s="14">
        <v>494</v>
      </c>
      <c r="F497" s="131"/>
      <c r="G497" s="2"/>
      <c r="H497" s="2"/>
      <c r="I497" s="78"/>
      <c r="J497" s="3"/>
      <c r="K497" s="114"/>
      <c r="L497" s="3"/>
      <c r="M497" s="114"/>
      <c r="N497" s="3"/>
      <c r="O497" s="114"/>
      <c r="P497" s="3"/>
      <c r="Q497" s="114"/>
      <c r="R497" s="3"/>
      <c r="S497" s="114"/>
      <c r="T497" s="3"/>
      <c r="U497" s="114"/>
      <c r="V497" s="10">
        <f t="shared" si="9"/>
        <v>0</v>
      </c>
      <c r="W497" s="162"/>
      <c r="X497" s="70"/>
      <c r="Y497" s="76"/>
      <c r="Z497" s="70"/>
      <c r="AC497" s="104"/>
      <c r="AD497" s="2"/>
      <c r="AE497" s="2"/>
      <c r="AF497" s="144"/>
      <c r="AG497" s="96"/>
      <c r="AH497" s="116"/>
      <c r="AI497" s="143">
        <f>IF(OR(Anordnungstabelle[[#This Row],[Raten-
Zahlung]]="Ja",Anordnungstabelle[[#This Row],[Raten-
Zahlung]]="Rücknahme"),Anordnungstabelle[[#This Row],[Gesamtbetrag]]-Anordnungstabelle[[#This Row],[noch offener
Ratenbetrag]],0)</f>
        <v>0</v>
      </c>
      <c r="AJ497" s="121"/>
      <c r="AK497" s="119">
        <f>IF(Anordnungstabelle[[#This Row],[noch offener
Restbetrag
(wenn keine Ratenzahlung vereinbart)]]&gt;0,Anordnungstabelle[[#This Row],[Gesamtbetrag]]-Anordnungstabelle[[#This Row],[noch offener
Restbetrag
(wenn keine Ratenzahlung vereinbart)]],0)</f>
        <v>0</v>
      </c>
      <c r="AL497" s="68"/>
      <c r="AM497" s="65"/>
      <c r="AN497" s="8"/>
      <c r="AO497" s="5"/>
      <c r="AP497" s="12"/>
      <c r="AQ497" s="7"/>
      <c r="AR497" s="7"/>
      <c r="AS497" s="5"/>
      <c r="AT497" s="129"/>
      <c r="AU497" s="57"/>
      <c r="AV497" s="4"/>
    </row>
    <row r="498" spans="1:48" s="72" customFormat="1" x14ac:dyDescent="0.25">
      <c r="A498" s="14">
        <v>495</v>
      </c>
      <c r="F498" s="131"/>
      <c r="G498" s="2"/>
      <c r="H498" s="2"/>
      <c r="I498" s="78"/>
      <c r="J498" s="3"/>
      <c r="K498" s="114"/>
      <c r="L498" s="3"/>
      <c r="M498" s="114"/>
      <c r="N498" s="3"/>
      <c r="O498" s="114"/>
      <c r="P498" s="3"/>
      <c r="Q498" s="114"/>
      <c r="R498" s="3"/>
      <c r="S498" s="114"/>
      <c r="T498" s="3"/>
      <c r="U498" s="114"/>
      <c r="V498" s="10">
        <f t="shared" si="9"/>
        <v>0</v>
      </c>
      <c r="W498" s="162"/>
      <c r="X498" s="70"/>
      <c r="Y498" s="76"/>
      <c r="Z498" s="70"/>
      <c r="AC498" s="104"/>
      <c r="AD498" s="2"/>
      <c r="AE498" s="2"/>
      <c r="AF498" s="144"/>
      <c r="AG498" s="96"/>
      <c r="AH498" s="116"/>
      <c r="AI498" s="143">
        <f>IF(OR(Anordnungstabelle[[#This Row],[Raten-
Zahlung]]="Ja",Anordnungstabelle[[#This Row],[Raten-
Zahlung]]="Rücknahme"),Anordnungstabelle[[#This Row],[Gesamtbetrag]]-Anordnungstabelle[[#This Row],[noch offener
Ratenbetrag]],0)</f>
        <v>0</v>
      </c>
      <c r="AJ498" s="121"/>
      <c r="AK498" s="119">
        <f>IF(Anordnungstabelle[[#This Row],[noch offener
Restbetrag
(wenn keine Ratenzahlung vereinbart)]]&gt;0,Anordnungstabelle[[#This Row],[Gesamtbetrag]]-Anordnungstabelle[[#This Row],[noch offener
Restbetrag
(wenn keine Ratenzahlung vereinbart)]],0)</f>
        <v>0</v>
      </c>
      <c r="AL498" s="68"/>
      <c r="AM498" s="65"/>
      <c r="AN498" s="8"/>
      <c r="AO498" s="5"/>
      <c r="AP498" s="12"/>
      <c r="AQ498" s="7"/>
      <c r="AR498" s="7"/>
      <c r="AS498" s="5"/>
      <c r="AT498" s="129"/>
      <c r="AU498" s="57"/>
      <c r="AV498" s="4"/>
    </row>
    <row r="499" spans="1:48" s="72" customFormat="1" x14ac:dyDescent="0.25">
      <c r="A499" s="14">
        <v>496</v>
      </c>
      <c r="F499" s="131"/>
      <c r="G499" s="2"/>
      <c r="H499" s="2"/>
      <c r="I499" s="78"/>
      <c r="J499" s="3"/>
      <c r="K499" s="114"/>
      <c r="L499" s="3"/>
      <c r="M499" s="114"/>
      <c r="N499" s="3"/>
      <c r="O499" s="114"/>
      <c r="P499" s="3"/>
      <c r="Q499" s="114"/>
      <c r="R499" s="3"/>
      <c r="S499" s="114"/>
      <c r="T499" s="3"/>
      <c r="U499" s="114"/>
      <c r="V499" s="10">
        <f t="shared" si="9"/>
        <v>0</v>
      </c>
      <c r="W499" s="162"/>
      <c r="X499" s="70"/>
      <c r="Y499" s="76"/>
      <c r="Z499" s="70"/>
      <c r="AC499" s="104"/>
      <c r="AD499" s="2"/>
      <c r="AE499" s="2"/>
      <c r="AF499" s="144"/>
      <c r="AG499" s="96"/>
      <c r="AH499" s="116"/>
      <c r="AI499" s="143">
        <f>IF(OR(Anordnungstabelle[[#This Row],[Raten-
Zahlung]]="Ja",Anordnungstabelle[[#This Row],[Raten-
Zahlung]]="Rücknahme"),Anordnungstabelle[[#This Row],[Gesamtbetrag]]-Anordnungstabelle[[#This Row],[noch offener
Ratenbetrag]],0)</f>
        <v>0</v>
      </c>
      <c r="AJ499" s="121"/>
      <c r="AK499" s="119">
        <f>IF(Anordnungstabelle[[#This Row],[noch offener
Restbetrag
(wenn keine Ratenzahlung vereinbart)]]&gt;0,Anordnungstabelle[[#This Row],[Gesamtbetrag]]-Anordnungstabelle[[#This Row],[noch offener
Restbetrag
(wenn keine Ratenzahlung vereinbart)]],0)</f>
        <v>0</v>
      </c>
      <c r="AL499" s="68"/>
      <c r="AM499" s="65"/>
      <c r="AN499" s="8"/>
      <c r="AO499" s="5"/>
      <c r="AP499" s="12"/>
      <c r="AQ499" s="7"/>
      <c r="AR499" s="7"/>
      <c r="AS499" s="5"/>
      <c r="AT499" s="129"/>
      <c r="AU499" s="57"/>
      <c r="AV499" s="4"/>
    </row>
  </sheetData>
  <sheetProtection autoFilter="0"/>
  <mergeCells count="5">
    <mergeCell ref="J2:U2"/>
    <mergeCell ref="AH2:AK2"/>
    <mergeCell ref="A1:B1"/>
    <mergeCell ref="AM2:AP2"/>
    <mergeCell ref="W1:AF2"/>
  </mergeCells>
  <conditionalFormatting sqref="B4:V499 X4:AV499">
    <cfRule type="expression" dxfId="77" priority="6">
      <formula>IF($AR4="Ja",1,0)</formula>
    </cfRule>
    <cfRule type="expression" dxfId="76" priority="10">
      <formula>IF($AQ4="Ja",1,0)</formula>
    </cfRule>
    <cfRule type="expression" dxfId="75" priority="11">
      <formula>IF($AV4="Ja",1,0)</formula>
    </cfRule>
  </conditionalFormatting>
  <conditionalFormatting sqref="A4:A499">
    <cfRule type="expression" dxfId="74" priority="9">
      <formula>IF($AM4&lt;&gt;"",1,0)</formula>
    </cfRule>
  </conditionalFormatting>
  <conditionalFormatting sqref="W4:W499">
    <cfRule type="expression" dxfId="73" priority="2">
      <formula>IF($AR4="Ja",1,0)</formula>
    </cfRule>
    <cfRule type="expression" dxfId="72" priority="3">
      <formula>IF($AQ4="Ja",1,0)</formula>
    </cfRule>
    <cfRule type="expression" dxfId="71" priority="4">
      <formula>IF($AV4="Ja",1,0)</formula>
    </cfRule>
  </conditionalFormatting>
  <conditionalFormatting sqref="B4:AV499">
    <cfRule type="expression" dxfId="70" priority="1">
      <formula>$AV4="Forderungsm."</formula>
    </cfRule>
  </conditionalFormatting>
  <dataValidations count="3">
    <dataValidation type="list" allowBlank="1" showInputMessage="1" showErrorMessage="1" sqref="R4:R499 P4:P499 N4:N499 L4:L499 T4:T499 J4:J499">
      <formula1>Prduktkonten</formula1>
    </dataValidation>
    <dataValidation type="whole" allowBlank="1" showInputMessage="1" showErrorMessage="1" sqref="AL4:AL499">
      <formula1>0</formula1>
      <formula2>19999999</formula2>
    </dataValidation>
    <dataValidation type="list" allowBlank="1" showInputMessage="1" showErrorMessage="1" sqref="E4:E499">
      <formula1>INDIRECT($B4)</formula1>
    </dataValidation>
  </dataValidations>
  <hyperlinks>
    <hyperlink ref="E2" location="'Alternative Anzeige Anordnung'!Z1S1" display="Alternative Ansicht Anordnung"/>
    <hyperlink ref="C2" location="Auswertung!A1" display="Auswertung"/>
    <hyperlink ref="B3" location="Erläuterungen!Z1S1" display="Forderungsart (Erläuterugen)"/>
    <hyperlink ref="B2" location="Erläuterungen!A1" display="Erläuterungen"/>
    <hyperlink ref="D2" location="Vorgaben!A1" display="Vorgaben"/>
  </hyperlinks>
  <pageMargins left="0.7" right="0.7" top="0.78740157499999996" bottom="0.78740157499999996"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Vorgaben!$D$4:$D$12</xm:f>
          </x14:formula1>
          <xm:sqref>Y4:Y499</xm:sqref>
        </x14:dataValidation>
        <x14:dataValidation type="list" allowBlank="1" showInputMessage="1" showErrorMessage="1">
          <x14:formula1>
            <xm:f>Vorgaben!$E$4:$E$6</xm:f>
          </x14:formula1>
          <xm:sqref>AB4:AB499</xm:sqref>
        </x14:dataValidation>
        <x14:dataValidation type="list" allowBlank="1" showInputMessage="1" showErrorMessage="1">
          <x14:formula1>
            <xm:f>Vorgaben!$A$4:$A$10</xm:f>
          </x14:formula1>
          <xm:sqref>B4:B499</xm:sqref>
        </x14:dataValidation>
        <x14:dataValidation type="list" allowBlank="1" showInputMessage="1" showErrorMessage="1">
          <x14:formula1>
            <xm:f>Vorgaben!$E$4:$E$5</xm:f>
          </x14:formula1>
          <xm:sqref>AQ4:AR499</xm:sqref>
        </x14:dataValidation>
        <x14:dataValidation type="list" allowBlank="1" showInputMessage="1" showErrorMessage="1">
          <x14:formula1>
            <xm:f>Vorgaben!$F$4:$F$6</xm:f>
          </x14:formula1>
          <xm:sqref>AV4:AV499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I21"/>
  <sheetViews>
    <sheetView workbookViewId="0">
      <selection activeCell="A15" sqref="A15"/>
    </sheetView>
  </sheetViews>
  <sheetFormatPr baseColWidth="10" defaultRowHeight="15" x14ac:dyDescent="0.25"/>
  <cols>
    <col min="1" max="1" width="44" customWidth="1"/>
    <col min="2" max="2" width="20.85546875" customWidth="1"/>
    <col min="3" max="3" width="29.28515625" customWidth="1"/>
    <col min="4" max="4" width="24" customWidth="1"/>
    <col min="5" max="5" width="21.85546875" customWidth="1"/>
    <col min="6" max="6" width="23" customWidth="1"/>
    <col min="7" max="7" width="24.85546875" style="27" bestFit="1" customWidth="1"/>
    <col min="8" max="8" width="19.85546875" style="27" customWidth="1"/>
    <col min="9" max="9" width="15.28515625" customWidth="1"/>
  </cols>
  <sheetData>
    <row r="1" spans="1:9" ht="63" x14ac:dyDescent="0.35">
      <c r="A1" s="28" t="s">
        <v>97</v>
      </c>
      <c r="B1" s="29" t="s">
        <v>103</v>
      </c>
      <c r="C1" s="30" t="s">
        <v>82</v>
      </c>
      <c r="D1" s="109" t="s">
        <v>168</v>
      </c>
      <c r="E1" s="30" t="s">
        <v>106</v>
      </c>
      <c r="F1" s="30" t="s">
        <v>79</v>
      </c>
      <c r="G1" s="30" t="s">
        <v>186</v>
      </c>
      <c r="H1" s="30" t="s">
        <v>187</v>
      </c>
      <c r="I1" s="31" t="s">
        <v>80</v>
      </c>
    </row>
    <row r="2" spans="1:9" ht="21" x14ac:dyDescent="0.35">
      <c r="A2" s="28" t="s">
        <v>171</v>
      </c>
      <c r="B2" s="32">
        <f>SUMIFS(Anordnungen!$V:$V,Anordnungen!$B:$B,Vorgaben!$A4,Anordnungen!$AR:$AR,"&lt;&gt;"&amp; "Ja")</f>
        <v>0</v>
      </c>
      <c r="C2" s="32">
        <f>SUMIFS(Anordnungen!$V:$V,Anordnungen!$B:$B,Vorgaben!$A5,Anordnungen!$AR:$AR,"&lt;&gt;"&amp; "Ja")</f>
        <v>0</v>
      </c>
      <c r="D2" s="32">
        <f>SUMIFS(Anordnungen!$V:$V,Anordnungen!$B:$B,Vorgaben!$A6,Anordnungen!$AR:$AR,"&lt;&gt;"&amp; "Ja")</f>
        <v>0</v>
      </c>
      <c r="E2" s="32">
        <f>SUMIFS(Anordnungen!$V:$V,Anordnungen!$B:$B,Vorgaben!$A7,Anordnungen!$AR:$AR,"&lt;&gt;"&amp; "Ja")</f>
        <v>0</v>
      </c>
      <c r="F2" s="32">
        <f>SUMIFS(Anordnungen!$V:$V,Anordnungen!$B:$B,Vorgaben!$A8,Anordnungen!$AR:$AR,"&lt;&gt;"&amp; "Ja")</f>
        <v>0</v>
      </c>
      <c r="G2" s="32">
        <f>SUMIFS(Anordnungen!$V:$V,Anordnungen!$B:$B,Vorgaben!$A9,Anordnungen!$AR:$AR,"&lt;&gt;"&amp; "Ja")</f>
        <v>0</v>
      </c>
      <c r="H2" s="32">
        <f>SUMIFS(Anordnungen!$V:$V,Anordnungen!$B:$B,Vorgaben!$A10,Anordnungen!$AR:$AR,"&lt;&gt;"&amp; "Ja")</f>
        <v>0</v>
      </c>
      <c r="I2" s="33">
        <f>SUM(B2:H2)</f>
        <v>0</v>
      </c>
    </row>
    <row r="3" spans="1:9" ht="21" x14ac:dyDescent="0.35">
      <c r="A3" s="28" t="s">
        <v>172</v>
      </c>
      <c r="B3" s="32">
        <f>SUMIFS(Anordnungen!$V:$V,Anordnungen!$B:$B,Vorgaben!A4,Anordnungen!$AQ:$AQ,"Ja")</f>
        <v>0</v>
      </c>
      <c r="C3" s="32">
        <f>SUMIFS(Anordnungen!$V:$V,Anordnungen!$B:$B,Vorgaben!A5,Anordnungen!$AQ:$AQ,"Ja")</f>
        <v>0</v>
      </c>
      <c r="D3" s="32">
        <f>SUMIFS(Anordnungen!$V:$V,Anordnungen!$B:$B,Vorgaben!A6,Anordnungen!$AQ:$AQ,"Ja")</f>
        <v>0</v>
      </c>
      <c r="E3" s="32">
        <f>SUMIFS(Anordnungen!$V:$V,Anordnungen!$B:$B,Vorgaben!A7,Anordnungen!$AQ:$AQ,"Ja")</f>
        <v>0</v>
      </c>
      <c r="F3" s="32">
        <f>SUMIFS(Anordnungen!$V:$V,Anordnungen!$B:$B,Vorgaben!A8,Anordnungen!$AQ:$AQ,"Ja")</f>
        <v>0</v>
      </c>
      <c r="G3" s="32">
        <f>SUMIFS(Anordnungen!$V:$V,Anordnungen!$B:$B,Vorgaben!A9,Anordnungen!$AQ:$AQ,"Ja")</f>
        <v>0</v>
      </c>
      <c r="H3" s="32">
        <f>SUMIFS(Anordnungen!$V:$V,Anordnungen!$B:$B,Vorgaben!B11,Anordnungen!$AQ:$AQ,"Ja")</f>
        <v>0</v>
      </c>
      <c r="I3" s="33">
        <f>SUM(B3:H3)</f>
        <v>0</v>
      </c>
    </row>
    <row r="4" spans="1:9" ht="42" x14ac:dyDescent="0.35">
      <c r="A4" s="124" t="s">
        <v>185</v>
      </c>
      <c r="B4" s="98">
        <f>SUMIFS(Anordnungen!$V:$V,Anordnungen!$B:$B,Vorgaben!A4,Anordnungen!$AV:$AV,"Ja")</f>
        <v>0</v>
      </c>
      <c r="C4" s="98">
        <f>SUMIFS(Anordnungen!$V:$V,Anordnungen!$B:$B,Vorgaben!A5,Anordnungen!$AV:$AV,"Ja")</f>
        <v>0</v>
      </c>
      <c r="D4" s="98">
        <f>SUMIFS(Anordnungen!$V:$V,Anordnungen!$B:$B,Vorgaben!A6,Anordnungen!$AV:$AV,"Ja")</f>
        <v>0</v>
      </c>
      <c r="E4" s="98">
        <f>SUMIFS(Anordnungen!$V:$V,Anordnungen!$B:$B,Vorgaben!A7,Anordnungen!$AV:$AV,"Ja")</f>
        <v>0</v>
      </c>
      <c r="F4" s="98">
        <f>SUMIFS(Anordnungen!$V:$V,Anordnungen!$B:$B,Vorgaben!A8,Anordnungen!$AV:$AV,"Ja")</f>
        <v>0</v>
      </c>
      <c r="G4" s="98">
        <f>SUMIFS(Anordnungen!$V:$V,Anordnungen!$B:$B,Vorgaben!A9,Anordnungen!$AV:$AV,"Ja")</f>
        <v>0</v>
      </c>
      <c r="H4" s="98">
        <f>SUMIFS(Anordnungen!$V:$V,Anordnungen!$B:$B,Vorgaben!B11,Anordnungen!$AV:$AV,"Ja")</f>
        <v>0</v>
      </c>
      <c r="I4" s="60">
        <f>SUM(B4:H4)</f>
        <v>0</v>
      </c>
    </row>
    <row r="5" spans="1:9" s="27" customFormat="1" ht="21" x14ac:dyDescent="0.35">
      <c r="A5" s="59" t="s">
        <v>170</v>
      </c>
      <c r="B5" s="98">
        <f>SUMIFS(Anordnungen!$AI:$AI,Anordnungen!$B:$B,Vorgaben!$A4,Anordnungen!AQ:AQ,"&lt;&gt;"&amp;"Ja",Anordnungen!AR:AR,"&lt;&gt;"&amp;"Ja",Anordnungen!AB:AB,"Ja",Anordnungen!AV:AV,"&lt;&gt;"&amp;"Ja")+SUMIFS(Anordnungen!$AI:$AI,Anordnungen!$B:$B,Vorgaben!$A4,Anordnungen!AQ:AQ,"&lt;&gt;"&amp;"Ja",Anordnungen!AR:AR,"&lt;&gt;"&amp;"Ja",Anordnungen!AB:AB,"Rücknahme",Anordnungen!AV:AV,"&lt;&gt;"&amp;"Ja")</f>
        <v>0</v>
      </c>
      <c r="C5" s="98">
        <f>SUMIFS(Anordnungen!$AI:$AI,Anordnungen!$B:$B,Vorgaben!$A5,Anordnungen!AQ:AQ,"&lt;&gt;"&amp;"Ja",Anordnungen!AR:AR,"&lt;&gt;"&amp;"Ja",Anordnungen!AB:AB,"Ja",Anordnungen!AV:AV,"&lt;&gt;"&amp;"Ja")+SUMIFS(Anordnungen!$AI:$AI,Anordnungen!$B:$B,Vorgaben!$A5,Anordnungen!AQ:AQ,"&lt;&gt;"&amp;"Ja",Anordnungen!AR:AR,"&lt;&gt;"&amp;"Ja",Anordnungen!AB:AB,"Rücknahme",Anordnungen!AV:AV,"&lt;&gt;"&amp;"Ja")</f>
        <v>0</v>
      </c>
      <c r="D5" s="98">
        <f>SUMIFS(Anordnungen!$AI:$AI,Anordnungen!$B:$B,Vorgaben!$A6,Anordnungen!AQ:AQ,"&lt;&gt;"&amp;"Ja",Anordnungen!AR:AR,"&lt;&gt;"&amp;"Ja",Anordnungen!AB:AB,"Ja",Anordnungen!AV:AV,"&lt;&gt;"&amp;"Ja")+SUMIFS(Anordnungen!$AI:$AI,Anordnungen!$B:$B,Vorgaben!$A6,Anordnungen!AQ:AQ,"&lt;&gt;"&amp;"Ja",Anordnungen!AR:AR,"&lt;&gt;"&amp;"Ja",Anordnungen!AB:AB,"Rücknahme",Anordnungen!AV:AV,"&lt;&gt;"&amp;"Ja")</f>
        <v>0</v>
      </c>
      <c r="E5" s="98">
        <f>SUMIFS(Anordnungen!$AI:$AI,Anordnungen!$B:$B,Vorgaben!$A7,Anordnungen!AQ:AQ,"&lt;&gt;"&amp;"Ja",Anordnungen!AR:AR,"&lt;&gt;"&amp;"Ja",Anordnungen!AB:AB,"Ja",Anordnungen!AV:AV,"&lt;&gt;"&amp;"Ja")+SUMIFS(Anordnungen!$AI:$AI,Anordnungen!$B:$B,Vorgaben!$A7,Anordnungen!AQ:AQ,"&lt;&gt;"&amp;"Ja",Anordnungen!AR:AR,"&lt;&gt;"&amp;"Ja",Anordnungen!AB:AB,"Rücknahme",Anordnungen!AV:AV,"&lt;&gt;"&amp;"Ja")</f>
        <v>0</v>
      </c>
      <c r="F5" s="98">
        <f>SUMIFS(Anordnungen!$AI:$AI,Anordnungen!$B:$B,Vorgaben!$A8,Anordnungen!AQ:AQ,"&lt;&gt;"&amp;"Ja",Anordnungen!AR:AR,"&lt;&gt;"&amp;"Ja",Anordnungen!AB:AB,"Ja",Anordnungen!AV:AV,"&lt;&gt;"&amp;"Ja")+SUMIFS(Anordnungen!$AI:$AI,Anordnungen!$B:$B,Vorgaben!$A8,Anordnungen!AQ:AQ,"&lt;&gt;"&amp;"Ja",Anordnungen!AR:AR,"&lt;&gt;"&amp;"Ja",Anordnungen!AB:AB,"Rücknahme",Anordnungen!AV:AV,"&lt;&gt;"&amp;"Ja")</f>
        <v>0</v>
      </c>
      <c r="G5" s="98">
        <f>SUMIFS(Anordnungen!$AI:$AI,Anordnungen!$B:$B,Vorgaben!$A9,Anordnungen!AQ:AQ,"&lt;&gt;"&amp;"Ja",Anordnungen!AR:AR,"&lt;&gt;"&amp;"Ja",Anordnungen!AB:AB,"Ja",Anordnungen!AV:AV,"&lt;&gt;"&amp;"Ja")+SUMIFS(Anordnungen!$AI:$AI,Anordnungen!$B:$B,Vorgaben!$A9,Anordnungen!AQ:AQ,"&lt;&gt;"&amp;"Ja",Anordnungen!AR:AR,"&lt;&gt;"&amp;"Ja",Anordnungen!AB:AB,"Rücknahme",Anordnungen!AV:AV,"&lt;&gt;"&amp;"Ja")</f>
        <v>0</v>
      </c>
      <c r="H5" s="98">
        <f>SUMIFS(Anordnungen!$AI:$AI,Anordnungen!$B:$B,Vorgaben!$A10,Anordnungen!AQ:AQ,"&lt;&gt;"&amp;"Ja",Anordnungen!AR:AR,"&lt;&gt;"&amp;"Ja",Anordnungen!AB:AB,"Ja",Anordnungen!AV:AV,"&lt;&gt;"&amp;"Ja")+SUMIFS(Anordnungen!$AI:$AI,Anordnungen!$B:$B,Vorgaben!$A10,Anordnungen!AQ:AQ,"&lt;&gt;"&amp;"Ja",Anordnungen!AR:AR,"&lt;&gt;"&amp;"Ja",Anordnungen!AB:AB,"Rücknahme",Anordnungen!AV:AV,"&lt;&gt;"&amp;"Ja")</f>
        <v>0</v>
      </c>
      <c r="I5" s="60">
        <f>SUM(B5:H5)</f>
        <v>0</v>
      </c>
    </row>
    <row r="6" spans="1:9" s="27" customFormat="1" ht="21" x14ac:dyDescent="0.35">
      <c r="A6" s="35" t="s">
        <v>110</v>
      </c>
      <c r="B6" s="99">
        <f>SUMIFS(Anordnungen!$AK:$AK,Anordnungen!$B:$B,Vorgaben!$A4,Anordnungen!AQ:AQ,"&lt;&gt;"&amp;"Ja",Anordnungen!AR:AR,"&lt;&gt;"&amp;"Ja",Anordnungen!AV:AV,"&lt;&gt;"&amp;"Ja")</f>
        <v>0</v>
      </c>
      <c r="C6" s="99">
        <f>SUMIFS(Anordnungen!$AK:$AK,Anordnungen!$B:$B,Vorgaben!$A5,Anordnungen!AQ:AQ,"&lt;&gt;"&amp;"Ja",Anordnungen!AR:AR,"&lt;&gt;"&amp;"Ja",Anordnungen!AV:AV,"&lt;&gt;"&amp;"Ja")</f>
        <v>0</v>
      </c>
      <c r="D6" s="99">
        <f>SUMIFS(Anordnungen!$AK:$AK,Anordnungen!$B:$B,Vorgaben!$A6,Anordnungen!AQ:AQ,"&lt;&gt;"&amp;"Ja",Anordnungen!AR:AR,"&lt;&gt;"&amp;"Ja",Anordnungen!AV:AV,"&lt;&gt;"&amp;"Ja")</f>
        <v>0</v>
      </c>
      <c r="E6" s="99">
        <f>SUMIFS(Anordnungen!$AK:$AK,Anordnungen!$B:$B,Vorgaben!$A7,Anordnungen!AQ:AQ,"&lt;&gt;"&amp;"Ja",Anordnungen!AR:AR,"&lt;&gt;"&amp;"Ja",Anordnungen!AV:AV,"&lt;&gt;"&amp;"Ja")</f>
        <v>0</v>
      </c>
      <c r="F6" s="99">
        <f>SUMIFS(Anordnungen!$AK:$AK,Anordnungen!$B:$B,Vorgaben!$A8,Anordnungen!AQ:AQ,"&lt;&gt;"&amp;"Ja",Anordnungen!AR:AR,"&lt;&gt;"&amp;"Ja",Anordnungen!AV:AV,"&lt;&gt;"&amp;"Ja")</f>
        <v>0</v>
      </c>
      <c r="G6" s="99">
        <f>SUMIFS(Anordnungen!$AK:$AK,Anordnungen!$B:$B,Vorgaben!$A9,Anordnungen!AQ:AQ,"&lt;&gt;"&amp;"Ja",Anordnungen!AR:AR,"&lt;&gt;"&amp;"Ja",Anordnungen!AV:AV,"&lt;&gt;"&amp;"Ja")</f>
        <v>0</v>
      </c>
      <c r="H6" s="99">
        <f>SUMIFS(Anordnungen!$AK:$AK,Anordnungen!$B:$B,Vorgaben!$A10,Anordnungen!AR:AR,"&lt;&gt;"&amp;"Ja",Anordnungen!AS:AS,"&lt;&gt;"&amp;"Ja",Anordnungen!AW:AW,"&lt;&gt;"&amp;"Ja")</f>
        <v>0</v>
      </c>
      <c r="I6" s="36">
        <f>SUM(B6:H6)</f>
        <v>0</v>
      </c>
    </row>
    <row r="7" spans="1:9" ht="21" x14ac:dyDescent="0.35">
      <c r="A7" s="31" t="s">
        <v>81</v>
      </c>
      <c r="B7" s="34">
        <f t="shared" ref="B7:G7" si="0">B2-B3-B4-B5-B6</f>
        <v>0</v>
      </c>
      <c r="C7" s="34">
        <f t="shared" si="0"/>
        <v>0</v>
      </c>
      <c r="D7" s="34">
        <f t="shared" si="0"/>
        <v>0</v>
      </c>
      <c r="E7" s="34">
        <f t="shared" si="0"/>
        <v>0</v>
      </c>
      <c r="F7" s="34">
        <f t="shared" si="0"/>
        <v>0</v>
      </c>
      <c r="G7" s="34">
        <f t="shared" si="0"/>
        <v>0</v>
      </c>
      <c r="H7" s="34">
        <f t="shared" ref="H7" si="1">H2-H3-H4-H5-H6</f>
        <v>0</v>
      </c>
      <c r="I7" s="34">
        <f>I2-I3-I4-I5-I6</f>
        <v>0</v>
      </c>
    </row>
    <row r="8" spans="1:9" s="27" customFormat="1" ht="21.75" thickBot="1" x14ac:dyDescent="0.4">
      <c r="A8" s="107"/>
      <c r="B8" s="108"/>
      <c r="C8" s="108"/>
      <c r="D8" s="108"/>
      <c r="E8" s="108"/>
      <c r="F8" s="108"/>
      <c r="G8" s="108"/>
      <c r="H8" s="108"/>
      <c r="I8" s="108"/>
    </row>
    <row r="9" spans="1:9" s="27" customFormat="1" ht="21.75" thickTop="1" x14ac:dyDescent="0.35">
      <c r="A9" s="37"/>
      <c r="B9" s="34"/>
      <c r="C9" s="34"/>
      <c r="D9" s="34"/>
      <c r="E9" s="34"/>
      <c r="F9" s="34"/>
      <c r="G9" s="34"/>
      <c r="H9" s="34"/>
      <c r="I9" s="34"/>
    </row>
    <row r="10" spans="1:9" s="27" customFormat="1" ht="42" x14ac:dyDescent="0.35">
      <c r="A10" s="126" t="s">
        <v>191</v>
      </c>
      <c r="B10" s="32">
        <f>SUMIFS(Anordnungen!$V:$V,Anordnungen!$B:$B,Vorgaben!$A4,Anordnungen!$AR:$AR,"Ja")-SUMIFS(Anordnungen!$AI:$AI,Anordnungen!$B:$B,Vorgaben!$A4,Anordnungen!$AR:$AR,"Ja")-SUMIFS(Anordnungen!$AK:$AK,Anordnungen!$B:$B,Vorgaben!$A4,Anordnungen!$AR:$AR,"Ja")</f>
        <v>0</v>
      </c>
      <c r="C10" s="32">
        <f>SUMIFS(Anordnungen!$V:$V,Anordnungen!$B:$B,Vorgaben!$A5,Anordnungen!$AR:$AR,"Ja")-SUMIFS(Anordnungen!$AI:$AI,Anordnungen!$B:$B,Vorgaben!$A5,Anordnungen!$AR:$AR,"Ja")-SUMIFS(Anordnungen!$AK:$AK,Anordnungen!$B:$B,Vorgaben!$A5,Anordnungen!$AR:$AR,"Ja")</f>
        <v>0</v>
      </c>
      <c r="D10" s="32">
        <f>SUMIFS(Anordnungen!$V:$V,Anordnungen!$B:$B,Vorgaben!$A6,Anordnungen!$AR:$AR,"Ja")-SUMIFS(Anordnungen!$AI:$AI,Anordnungen!$B:$B,Vorgaben!$A6,Anordnungen!$AR:$AR,"Ja")-SUMIFS(Anordnungen!$AK:$AK,Anordnungen!$B:$B,Vorgaben!$A6,Anordnungen!$AR:$AR,"Ja")</f>
        <v>0</v>
      </c>
      <c r="E10" s="32">
        <f>SUMIFS(Anordnungen!$V:$V,Anordnungen!$B:$B,Vorgaben!$A7,Anordnungen!$AR:$AR,"Ja")-SUMIFS(Anordnungen!$AI:$AI,Anordnungen!$B:$B,Vorgaben!$A7,Anordnungen!$AR:$AR,"Ja")-SUMIFS(Anordnungen!$AK:$AK,Anordnungen!$B:$B,Vorgaben!$A7,Anordnungen!$AR:$AR,"Ja")</f>
        <v>0</v>
      </c>
      <c r="F10" s="32">
        <f>SUMIFS(Anordnungen!$V:$V,Anordnungen!$B:$B,Vorgaben!$A8,Anordnungen!$AR:$AR,"Ja")-SUMIFS(Anordnungen!$AI:$AI,Anordnungen!$B:$B,Vorgaben!$A8,Anordnungen!$AR:$AR,"Ja")-SUMIFS(Anordnungen!$AK:$AK,Anordnungen!$B:$B,Vorgaben!$A8,Anordnungen!$AR:$AR,"Ja")</f>
        <v>0</v>
      </c>
      <c r="G10" s="32">
        <f>SUMIFS(Anordnungen!$V:$V,Anordnungen!$B:$B,Vorgaben!$A9,Anordnungen!$AR:$AR,"Ja")-SUMIFS(Anordnungen!$AI:$AI,Anordnungen!$B:$B,Vorgaben!$A9,Anordnungen!$AR:$AR,"Ja")-SUMIFS(Anordnungen!$AK:$AK,Anordnungen!$B:$B,Vorgaben!$A9,Anordnungen!$AR:$AR,"Ja")</f>
        <v>0</v>
      </c>
      <c r="H10" s="32">
        <f>SUMIFS(Anordnungen!$V:$V,Anordnungen!$B:$B,Vorgaben!$A10,Anordnungen!$AR:$AR,"Ja")-SUMIFS(Anordnungen!$AI:$AI,Anordnungen!$B:$B,Vorgaben!$A10,Anordnungen!$AR:$AR,"Ja")-SUMIFS(Anordnungen!$AK:$AK,Anordnungen!$B:$B,Vorgaben!$A10,Anordnungen!$AR:$AR,"Ja")</f>
        <v>0</v>
      </c>
      <c r="I10" s="33">
        <f>SUM(B10:H10)</f>
        <v>0</v>
      </c>
    </row>
    <row r="11" spans="1:9" ht="21" x14ac:dyDescent="0.35">
      <c r="A11" s="27"/>
      <c r="B11" s="27"/>
      <c r="C11" s="27"/>
      <c r="D11" s="27"/>
      <c r="E11" s="27"/>
      <c r="F11" s="27"/>
      <c r="I11" s="33"/>
    </row>
    <row r="12" spans="1:9" ht="21" x14ac:dyDescent="0.35">
      <c r="A12" s="37" t="s">
        <v>104</v>
      </c>
      <c r="B12" s="62" t="str">
        <f>Anordnungen!AU2</f>
        <v>[Datum]</v>
      </c>
      <c r="C12" s="27"/>
      <c r="D12" s="27"/>
      <c r="E12" s="27"/>
      <c r="F12" s="27"/>
      <c r="I12" s="27"/>
    </row>
    <row r="15" spans="1:9" ht="21" x14ac:dyDescent="0.35">
      <c r="A15" s="47" t="s">
        <v>89</v>
      </c>
    </row>
    <row r="16" spans="1:9" x14ac:dyDescent="0.25">
      <c r="B16" s="27"/>
    </row>
    <row r="17" spans="1:2" x14ac:dyDescent="0.25">
      <c r="B17" s="27"/>
    </row>
    <row r="19" spans="1:2" ht="21" x14ac:dyDescent="0.35">
      <c r="A19" s="58"/>
    </row>
    <row r="21" spans="1:2" x14ac:dyDescent="0.25">
      <c r="A21" s="61"/>
    </row>
  </sheetData>
  <sheetProtection sheet="1" objects="1" scenarios="1" autoFilter="0"/>
  <hyperlinks>
    <hyperlink ref="A15" location="Anordnungen!A1" display="Zurück zum Reiter &quot;Anordnungen&quot;"/>
  </hyperlinks>
  <pageMargins left="0.7" right="0.7" top="0.78740157499999996" bottom="0.78740157499999996" header="0.3" footer="0.3"/>
  <pageSetup paperSize="9" scale="63" orientation="landscape" r:id="rId1"/>
  <ignoredErrors>
    <ignoredError sqref="G3:G4 I2:I6 G6:G7"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71"/>
  <sheetViews>
    <sheetView workbookViewId="0">
      <selection activeCell="A72" sqref="A72"/>
    </sheetView>
  </sheetViews>
  <sheetFormatPr baseColWidth="10" defaultRowHeight="21" x14ac:dyDescent="0.35"/>
  <cols>
    <col min="1" max="1" width="205.140625" style="28" customWidth="1"/>
    <col min="2" max="13" width="11.42578125" style="28"/>
    <col min="14" max="14" width="43.7109375" style="28" bestFit="1" customWidth="1"/>
    <col min="15" max="16384" width="11.42578125" style="28"/>
  </cols>
  <sheetData>
    <row r="1" spans="1:1" x14ac:dyDescent="0.35">
      <c r="A1" s="46" t="s">
        <v>180</v>
      </c>
    </row>
    <row r="2" spans="1:1" x14ac:dyDescent="0.35">
      <c r="A2" s="48" t="s">
        <v>89</v>
      </c>
    </row>
    <row r="3" spans="1:1" x14ac:dyDescent="0.35">
      <c r="A3" s="43" t="s">
        <v>181</v>
      </c>
    </row>
    <row r="4" spans="1:1" x14ac:dyDescent="0.35">
      <c r="A4" s="43"/>
    </row>
    <row r="5" spans="1:1" ht="15.75" customHeight="1" x14ac:dyDescent="0.35">
      <c r="A5" s="43" t="s">
        <v>285</v>
      </c>
    </row>
    <row r="6" spans="1:1" ht="15.75" customHeight="1" x14ac:dyDescent="0.35">
      <c r="A6" s="43"/>
    </row>
    <row r="7" spans="1:1" ht="30" customHeight="1" x14ac:dyDescent="0.35">
      <c r="A7" s="153" t="s">
        <v>286</v>
      </c>
    </row>
    <row r="8" spans="1:1" ht="30" customHeight="1" x14ac:dyDescent="0.35">
      <c r="A8" s="153" t="s">
        <v>289</v>
      </c>
    </row>
    <row r="9" spans="1:1" ht="30" customHeight="1" x14ac:dyDescent="0.35">
      <c r="A9" s="154" t="s">
        <v>287</v>
      </c>
    </row>
    <row r="10" spans="1:1" ht="30" customHeight="1" x14ac:dyDescent="0.35">
      <c r="A10" s="159" t="s">
        <v>288</v>
      </c>
    </row>
    <row r="11" spans="1:1" ht="30" customHeight="1" x14ac:dyDescent="0.35">
      <c r="A11" s="157" t="s">
        <v>290</v>
      </c>
    </row>
    <row r="12" spans="1:1" s="156" customFormat="1" ht="15.75" customHeight="1" x14ac:dyDescent="0.35">
      <c r="A12" s="155"/>
    </row>
    <row r="13" spans="1:1" ht="45" customHeight="1" x14ac:dyDescent="0.35">
      <c r="A13" s="43" t="s">
        <v>101</v>
      </c>
    </row>
    <row r="14" spans="1:1" ht="409.5" x14ac:dyDescent="0.35">
      <c r="A14" s="140" t="s">
        <v>271</v>
      </c>
    </row>
    <row r="15" spans="1:1" ht="21.75" x14ac:dyDescent="0.35">
      <c r="A15" s="44" t="s">
        <v>206</v>
      </c>
    </row>
    <row r="16" spans="1:1" ht="21.75" x14ac:dyDescent="0.35">
      <c r="A16" s="44" t="s">
        <v>207</v>
      </c>
    </row>
    <row r="17" spans="1:1" ht="21.75" x14ac:dyDescent="0.35">
      <c r="A17" s="44" t="s">
        <v>264</v>
      </c>
    </row>
    <row r="18" spans="1:1" ht="21.75" x14ac:dyDescent="0.35">
      <c r="A18" s="44" t="s">
        <v>208</v>
      </c>
    </row>
    <row r="19" spans="1:1" ht="21.75" x14ac:dyDescent="0.35">
      <c r="A19" s="44" t="s">
        <v>209</v>
      </c>
    </row>
    <row r="20" spans="1:1" ht="21.75" x14ac:dyDescent="0.35">
      <c r="A20" s="44" t="s">
        <v>210</v>
      </c>
    </row>
    <row r="21" spans="1:1" ht="21.75" x14ac:dyDescent="0.35">
      <c r="A21" s="44" t="s">
        <v>265</v>
      </c>
    </row>
    <row r="22" spans="1:1" ht="21.75" x14ac:dyDescent="0.35">
      <c r="A22" s="44" t="s">
        <v>211</v>
      </c>
    </row>
    <row r="23" spans="1:1" ht="21.75" x14ac:dyDescent="0.35">
      <c r="A23" s="44" t="s">
        <v>212</v>
      </c>
    </row>
    <row r="24" spans="1:1" ht="21.75" x14ac:dyDescent="0.35">
      <c r="A24" s="44" t="s">
        <v>213</v>
      </c>
    </row>
    <row r="25" spans="1:1" ht="21.75" x14ac:dyDescent="0.35">
      <c r="A25" s="44" t="s">
        <v>214</v>
      </c>
    </row>
    <row r="26" spans="1:1" ht="21.75" x14ac:dyDescent="0.35">
      <c r="A26" s="44" t="s">
        <v>215</v>
      </c>
    </row>
    <row r="27" spans="1:1" ht="21.75" x14ac:dyDescent="0.35">
      <c r="A27" s="44" t="s">
        <v>266</v>
      </c>
    </row>
    <row r="28" spans="1:1" ht="21.75" x14ac:dyDescent="0.35">
      <c r="A28" s="44" t="s">
        <v>267</v>
      </c>
    </row>
    <row r="29" spans="1:1" ht="21.75" x14ac:dyDescent="0.35">
      <c r="A29" s="44" t="s">
        <v>195</v>
      </c>
    </row>
    <row r="30" spans="1:1" ht="21.75" x14ac:dyDescent="0.35">
      <c r="A30" s="44" t="s">
        <v>205</v>
      </c>
    </row>
    <row r="31" spans="1:1" ht="21.75" x14ac:dyDescent="0.35">
      <c r="A31" s="44"/>
    </row>
    <row r="32" spans="1:1" x14ac:dyDescent="0.35">
      <c r="A32" s="43" t="s">
        <v>90</v>
      </c>
    </row>
    <row r="33" spans="1:1" ht="21.75" x14ac:dyDescent="0.35">
      <c r="A33" s="44" t="s">
        <v>157</v>
      </c>
    </row>
    <row r="34" spans="1:1" ht="21.75" x14ac:dyDescent="0.35">
      <c r="A34" s="44" t="s">
        <v>156</v>
      </c>
    </row>
    <row r="35" spans="1:1" ht="21.75" x14ac:dyDescent="0.35">
      <c r="A35" s="44" t="s">
        <v>91</v>
      </c>
    </row>
    <row r="36" spans="1:1" ht="21.75" x14ac:dyDescent="0.35">
      <c r="A36" s="44" t="s">
        <v>92</v>
      </c>
    </row>
    <row r="37" spans="1:1" ht="21.75" x14ac:dyDescent="0.35">
      <c r="A37" s="44" t="s">
        <v>93</v>
      </c>
    </row>
    <row r="38" spans="1:1" ht="21.75" x14ac:dyDescent="0.35">
      <c r="A38" s="44" t="s">
        <v>94</v>
      </c>
    </row>
    <row r="39" spans="1:1" ht="21.75" x14ac:dyDescent="0.35">
      <c r="A39" s="44" t="s">
        <v>95</v>
      </c>
    </row>
    <row r="40" spans="1:1" ht="21.75" x14ac:dyDescent="0.35">
      <c r="A40" s="44" t="s">
        <v>268</v>
      </c>
    </row>
    <row r="41" spans="1:1" ht="21.75" x14ac:dyDescent="0.35">
      <c r="A41" s="44" t="s">
        <v>196</v>
      </c>
    </row>
    <row r="42" spans="1:1" ht="21.75" x14ac:dyDescent="0.35">
      <c r="A42" s="44" t="s">
        <v>166</v>
      </c>
    </row>
    <row r="43" spans="1:1" ht="21.75" x14ac:dyDescent="0.35">
      <c r="A43" s="44" t="s">
        <v>179</v>
      </c>
    </row>
    <row r="44" spans="1:1" ht="21.75" x14ac:dyDescent="0.35">
      <c r="A44" s="44"/>
    </row>
    <row r="45" spans="1:1" x14ac:dyDescent="0.35">
      <c r="A45" s="43" t="s">
        <v>167</v>
      </c>
    </row>
    <row r="46" spans="1:1" ht="84" x14ac:dyDescent="0.35">
      <c r="A46" s="45" t="s">
        <v>96</v>
      </c>
    </row>
    <row r="47" spans="1:1" x14ac:dyDescent="0.35">
      <c r="A47" s="45" t="s">
        <v>269</v>
      </c>
    </row>
    <row r="48" spans="1:1" x14ac:dyDescent="0.35">
      <c r="A48" s="43"/>
    </row>
    <row r="49" spans="1:1" x14ac:dyDescent="0.35">
      <c r="A49" s="48" t="s">
        <v>89</v>
      </c>
    </row>
    <row r="50" spans="1:1" x14ac:dyDescent="0.35">
      <c r="A50" s="28" t="s">
        <v>270</v>
      </c>
    </row>
    <row r="52" spans="1:1" ht="21.75" thickBot="1" x14ac:dyDescent="0.4">
      <c r="A52" s="125"/>
    </row>
    <row r="54" spans="1:1" x14ac:dyDescent="0.35">
      <c r="A54" s="28" t="s">
        <v>188</v>
      </c>
    </row>
    <row r="56" spans="1:1" ht="42" x14ac:dyDescent="0.35">
      <c r="A56" s="126" t="s">
        <v>189</v>
      </c>
    </row>
    <row r="57" spans="1:1" ht="42" x14ac:dyDescent="0.35">
      <c r="A57" s="126" t="s">
        <v>190</v>
      </c>
    </row>
    <row r="58" spans="1:1" ht="147" x14ac:dyDescent="0.35">
      <c r="A58" s="126" t="s">
        <v>202</v>
      </c>
    </row>
    <row r="59" spans="1:1" x14ac:dyDescent="0.35">
      <c r="A59" s="28" t="s">
        <v>276</v>
      </c>
    </row>
    <row r="60" spans="1:1" x14ac:dyDescent="0.35">
      <c r="A60" s="28" t="s">
        <v>277</v>
      </c>
    </row>
    <row r="61" spans="1:1" x14ac:dyDescent="0.35">
      <c r="A61" s="28" t="s">
        <v>221</v>
      </c>
    </row>
    <row r="62" spans="1:1" x14ac:dyDescent="0.35">
      <c r="A62" s="28" t="s">
        <v>254</v>
      </c>
    </row>
    <row r="63" spans="1:1" x14ac:dyDescent="0.35">
      <c r="A63" s="28" t="s">
        <v>255</v>
      </c>
    </row>
    <row r="64" spans="1:1" x14ac:dyDescent="0.35">
      <c r="A64" s="28" t="s">
        <v>256</v>
      </c>
    </row>
    <row r="65" spans="1:1" x14ac:dyDescent="0.35">
      <c r="A65" s="28" t="s">
        <v>274</v>
      </c>
    </row>
    <row r="66" spans="1:1" x14ac:dyDescent="0.35">
      <c r="A66" s="28" t="s">
        <v>275</v>
      </c>
    </row>
    <row r="67" spans="1:1" x14ac:dyDescent="0.35">
      <c r="A67" s="28" t="s">
        <v>279</v>
      </c>
    </row>
    <row r="68" spans="1:1" x14ac:dyDescent="0.35">
      <c r="A68" s="28" t="s">
        <v>280</v>
      </c>
    </row>
    <row r="69" spans="1:1" x14ac:dyDescent="0.35">
      <c r="A69" s="28" t="s">
        <v>294</v>
      </c>
    </row>
    <row r="70" spans="1:1" x14ac:dyDescent="0.35">
      <c r="A70" s="28" t="s">
        <v>292</v>
      </c>
    </row>
    <row r="71" spans="1:1" x14ac:dyDescent="0.35">
      <c r="A71" s="28" t="s">
        <v>291</v>
      </c>
    </row>
  </sheetData>
  <sheetProtection sheet="1" objects="1" scenarios="1"/>
  <conditionalFormatting sqref="A11:A12">
    <cfRule type="expression" dxfId="9" priority="10">
      <formula>IF($AR11="Ja",1,0)</formula>
    </cfRule>
    <cfRule type="expression" dxfId="8" priority="11">
      <formula>IF($AQ11="Ja",1,0)</formula>
    </cfRule>
    <cfRule type="expression" dxfId="7" priority="12">
      <formula>IF($AV11="Ja",1,0)</formula>
    </cfRule>
  </conditionalFormatting>
  <conditionalFormatting sqref="A11:A12">
    <cfRule type="expression" dxfId="6" priority="9">
      <formula>$AV11="Forderungsm."</formula>
    </cfRule>
  </conditionalFormatting>
  <conditionalFormatting sqref="A10">
    <cfRule type="expression" dxfId="5" priority="2">
      <formula>IF($AR10="Ja",1,0)</formula>
    </cfRule>
    <cfRule type="expression" dxfId="4" priority="3">
      <formula>IF($AQ10="Ja",1,0)</formula>
    </cfRule>
    <cfRule type="expression" dxfId="3" priority="4">
      <formula>IF($AV10="Ja",1,0)</formula>
    </cfRule>
  </conditionalFormatting>
  <conditionalFormatting sqref="A10">
    <cfRule type="expression" dxfId="2" priority="1">
      <formula>$AV10="Forderungsm."</formula>
    </cfRule>
  </conditionalFormatting>
  <hyperlinks>
    <hyperlink ref="A2" location="Anordnungen!A1" display="Zurück zum Reiter &quot;Anordnungen&quot;"/>
    <hyperlink ref="A49" location="Anordnungen!A1" display="Zurück zum Reiter &quot;Anordnungen&quo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86"/>
  <sheetViews>
    <sheetView workbookViewId="0"/>
  </sheetViews>
  <sheetFormatPr baseColWidth="10" defaultRowHeight="17.25" x14ac:dyDescent="0.3"/>
  <cols>
    <col min="1" max="1" width="51" style="20" bestFit="1" customWidth="1"/>
    <col min="2" max="2" width="81.5703125" style="20" bestFit="1" customWidth="1"/>
    <col min="3" max="3" width="100.85546875" style="20" bestFit="1" customWidth="1"/>
    <col min="4" max="4" width="17.28515625" style="20" bestFit="1" customWidth="1"/>
    <col min="5" max="5" width="24.5703125" style="20" bestFit="1" customWidth="1"/>
    <col min="6" max="6" width="16.42578125" style="20" bestFit="1" customWidth="1"/>
    <col min="7" max="16384" width="11.42578125" style="20"/>
  </cols>
  <sheetData>
    <row r="1" spans="1:6" ht="21" x14ac:dyDescent="0.35">
      <c r="C1" s="47" t="s">
        <v>89</v>
      </c>
    </row>
    <row r="3" spans="1:6" ht="18.75" x14ac:dyDescent="0.3">
      <c r="A3" s="24" t="s">
        <v>12</v>
      </c>
      <c r="B3" s="24" t="s">
        <v>262</v>
      </c>
      <c r="C3" s="24" t="s">
        <v>261</v>
      </c>
      <c r="D3" s="24" t="s">
        <v>33</v>
      </c>
      <c r="E3" s="24" t="s">
        <v>192</v>
      </c>
      <c r="F3" s="24" t="s">
        <v>282</v>
      </c>
    </row>
    <row r="4" spans="1:6" ht="18.75" x14ac:dyDescent="0.3">
      <c r="A4" s="106" t="s">
        <v>46</v>
      </c>
      <c r="D4" s="25" t="s">
        <v>34</v>
      </c>
      <c r="E4" s="25" t="s">
        <v>26</v>
      </c>
      <c r="F4" s="25" t="s">
        <v>26</v>
      </c>
    </row>
    <row r="5" spans="1:6" ht="18.75" x14ac:dyDescent="0.3">
      <c r="A5" s="25" t="s">
        <v>102</v>
      </c>
      <c r="B5" s="24" t="s">
        <v>74</v>
      </c>
      <c r="C5" s="55" t="s">
        <v>224</v>
      </c>
      <c r="D5" s="25" t="s">
        <v>35</v>
      </c>
      <c r="E5" s="25" t="s">
        <v>27</v>
      </c>
      <c r="F5" s="25" t="s">
        <v>27</v>
      </c>
    </row>
    <row r="6" spans="1:6" ht="18.75" x14ac:dyDescent="0.3">
      <c r="A6" s="93" t="s">
        <v>162</v>
      </c>
      <c r="B6" s="25" t="s">
        <v>150</v>
      </c>
      <c r="C6" s="146" t="s">
        <v>253</v>
      </c>
      <c r="D6" s="25" t="s">
        <v>36</v>
      </c>
      <c r="E6" s="20" t="s">
        <v>193</v>
      </c>
      <c r="F6" s="20" t="s">
        <v>283</v>
      </c>
    </row>
    <row r="7" spans="1:6" ht="18.75" x14ac:dyDescent="0.3">
      <c r="A7" s="123" t="s">
        <v>252</v>
      </c>
      <c r="B7" s="24" t="s">
        <v>75</v>
      </c>
      <c r="C7" s="146" t="s">
        <v>107</v>
      </c>
      <c r="D7" s="25" t="s">
        <v>37</v>
      </c>
    </row>
    <row r="8" spans="1:6" ht="18.75" x14ac:dyDescent="0.3">
      <c r="A8" s="25" t="s">
        <v>44</v>
      </c>
      <c r="B8" s="25" t="s">
        <v>155</v>
      </c>
      <c r="C8" s="52" t="s">
        <v>143</v>
      </c>
      <c r="D8" s="25" t="s">
        <v>38</v>
      </c>
    </row>
    <row r="9" spans="1:6" ht="18.75" x14ac:dyDescent="0.3">
      <c r="A9" s="112" t="s">
        <v>176</v>
      </c>
      <c r="B9" s="25" t="s">
        <v>142</v>
      </c>
      <c r="C9" s="52" t="s">
        <v>152</v>
      </c>
      <c r="D9" s="25" t="s">
        <v>39</v>
      </c>
    </row>
    <row r="10" spans="1:6" ht="18.75" x14ac:dyDescent="0.3">
      <c r="A10" s="123" t="s">
        <v>182</v>
      </c>
      <c r="B10" s="25" t="s">
        <v>151</v>
      </c>
      <c r="C10" s="52" t="s">
        <v>153</v>
      </c>
      <c r="D10" s="25" t="s">
        <v>40</v>
      </c>
    </row>
    <row r="11" spans="1:6" ht="18.75" x14ac:dyDescent="0.3">
      <c r="A11" s="23"/>
      <c r="B11" s="25" t="s">
        <v>76</v>
      </c>
      <c r="C11" s="52" t="s">
        <v>154</v>
      </c>
      <c r="D11" s="25" t="s">
        <v>41</v>
      </c>
    </row>
    <row r="12" spans="1:6" ht="18.75" x14ac:dyDescent="0.3">
      <c r="A12" s="23"/>
      <c r="B12" s="25" t="s">
        <v>77</v>
      </c>
      <c r="C12" s="52" t="s">
        <v>20</v>
      </c>
      <c r="D12" s="25" t="s">
        <v>42</v>
      </c>
    </row>
    <row r="13" spans="1:6" ht="18.75" x14ac:dyDescent="0.3">
      <c r="A13" s="23"/>
      <c r="B13" s="24" t="s">
        <v>78</v>
      </c>
      <c r="C13" s="52" t="s">
        <v>13</v>
      </c>
      <c r="D13" s="23"/>
    </row>
    <row r="14" spans="1:6" ht="18.75" x14ac:dyDescent="0.3">
      <c r="A14" s="23"/>
      <c r="B14" s="97" t="s">
        <v>169</v>
      </c>
      <c r="C14" s="52" t="s">
        <v>19</v>
      </c>
      <c r="D14" s="23"/>
    </row>
    <row r="15" spans="1:6" ht="18.75" x14ac:dyDescent="0.3">
      <c r="A15" s="23"/>
      <c r="B15" s="24" t="s">
        <v>98</v>
      </c>
      <c r="C15" s="52" t="s">
        <v>59</v>
      </c>
      <c r="D15" s="23"/>
    </row>
    <row r="16" spans="1:6" ht="18.75" x14ac:dyDescent="0.3">
      <c r="A16" s="23"/>
      <c r="B16" s="25" t="s">
        <v>144</v>
      </c>
      <c r="C16" s="52" t="s">
        <v>17</v>
      </c>
      <c r="D16" s="23"/>
    </row>
    <row r="17" spans="1:4" ht="18.75" x14ac:dyDescent="0.3">
      <c r="A17" s="23"/>
      <c r="B17" s="25" t="s">
        <v>145</v>
      </c>
      <c r="C17" s="52" t="s">
        <v>18</v>
      </c>
      <c r="D17" s="23"/>
    </row>
    <row r="18" spans="1:4" ht="18.75" x14ac:dyDescent="0.3">
      <c r="B18" s="25" t="s">
        <v>146</v>
      </c>
      <c r="C18" s="52" t="s">
        <v>60</v>
      </c>
      <c r="D18" s="23"/>
    </row>
    <row r="19" spans="1:4" ht="18.75" x14ac:dyDescent="0.3">
      <c r="B19" s="25" t="s">
        <v>147</v>
      </c>
      <c r="C19" s="146" t="s">
        <v>218</v>
      </c>
    </row>
    <row r="20" spans="1:4" ht="18.75" x14ac:dyDescent="0.3">
      <c r="B20" s="25" t="s">
        <v>148</v>
      </c>
      <c r="C20" s="146" t="s">
        <v>61</v>
      </c>
    </row>
    <row r="21" spans="1:4" ht="18.75" x14ac:dyDescent="0.3">
      <c r="B21" s="25" t="s">
        <v>149</v>
      </c>
      <c r="C21" s="52" t="s">
        <v>58</v>
      </c>
    </row>
    <row r="22" spans="1:4" ht="18.75" x14ac:dyDescent="0.3">
      <c r="B22" s="123" t="s">
        <v>257</v>
      </c>
      <c r="C22" s="52" t="s">
        <v>62</v>
      </c>
    </row>
    <row r="23" spans="1:4" ht="18.75" x14ac:dyDescent="0.3">
      <c r="B23" s="123" t="s">
        <v>258</v>
      </c>
      <c r="C23" s="52" t="s">
        <v>63</v>
      </c>
    </row>
    <row r="24" spans="1:4" ht="18.75" x14ac:dyDescent="0.3">
      <c r="B24" s="123" t="s">
        <v>259</v>
      </c>
      <c r="C24" s="52" t="s">
        <v>64</v>
      </c>
    </row>
    <row r="25" spans="1:4" ht="18.75" x14ac:dyDescent="0.3">
      <c r="B25" s="123" t="s">
        <v>260</v>
      </c>
      <c r="C25" s="52" t="s">
        <v>65</v>
      </c>
    </row>
    <row r="26" spans="1:4" ht="18.75" x14ac:dyDescent="0.3">
      <c r="B26" s="24" t="s">
        <v>177</v>
      </c>
      <c r="C26" s="52" t="s">
        <v>66</v>
      </c>
    </row>
    <row r="27" spans="1:4" ht="18.75" x14ac:dyDescent="0.3">
      <c r="B27" s="25" t="s">
        <v>178</v>
      </c>
      <c r="C27" s="52" t="s">
        <v>67</v>
      </c>
    </row>
    <row r="28" spans="1:4" ht="18.75" x14ac:dyDescent="0.3">
      <c r="B28" s="24" t="s">
        <v>183</v>
      </c>
      <c r="C28" s="52" t="s">
        <v>68</v>
      </c>
    </row>
    <row r="29" spans="1:4" ht="18.75" x14ac:dyDescent="0.3">
      <c r="B29" s="25" t="s">
        <v>184</v>
      </c>
      <c r="C29" s="53" t="s">
        <v>69</v>
      </c>
    </row>
    <row r="30" spans="1:4" ht="18.75" x14ac:dyDescent="0.3">
      <c r="C30" s="53" t="s">
        <v>70</v>
      </c>
    </row>
    <row r="31" spans="1:4" ht="18.75" x14ac:dyDescent="0.3">
      <c r="C31" s="53" t="s">
        <v>71</v>
      </c>
    </row>
    <row r="32" spans="1:4" ht="18.75" x14ac:dyDescent="0.3">
      <c r="C32" s="53" t="s">
        <v>72</v>
      </c>
    </row>
    <row r="33" spans="3:3" ht="18.75" x14ac:dyDescent="0.3">
      <c r="C33" s="54" t="s">
        <v>73</v>
      </c>
    </row>
    <row r="34" spans="3:3" ht="18.75" x14ac:dyDescent="0.3">
      <c r="C34" s="52" t="s">
        <v>14</v>
      </c>
    </row>
    <row r="35" spans="3:3" ht="18.75" x14ac:dyDescent="0.3">
      <c r="C35" s="52" t="s">
        <v>15</v>
      </c>
    </row>
    <row r="36" spans="3:3" ht="18.75" x14ac:dyDescent="0.3">
      <c r="C36" s="52" t="s">
        <v>16</v>
      </c>
    </row>
    <row r="37" spans="3:3" ht="18.75" x14ac:dyDescent="0.3">
      <c r="C37" s="52" t="s">
        <v>21</v>
      </c>
    </row>
    <row r="38" spans="3:3" ht="18.75" x14ac:dyDescent="0.3">
      <c r="C38" s="52" t="s">
        <v>22</v>
      </c>
    </row>
    <row r="39" spans="3:3" ht="18.75" x14ac:dyDescent="0.3">
      <c r="C39" s="52" t="s">
        <v>23</v>
      </c>
    </row>
    <row r="40" spans="3:3" ht="18.75" x14ac:dyDescent="0.3">
      <c r="C40" s="52" t="s">
        <v>24</v>
      </c>
    </row>
    <row r="41" spans="3:3" ht="18.75" x14ac:dyDescent="0.3">
      <c r="C41" s="55" t="s">
        <v>219</v>
      </c>
    </row>
    <row r="42" spans="3:3" ht="18.75" x14ac:dyDescent="0.3">
      <c r="C42" s="146" t="s">
        <v>226</v>
      </c>
    </row>
    <row r="43" spans="3:3" ht="18.75" x14ac:dyDescent="0.3">
      <c r="C43" s="146" t="s">
        <v>227</v>
      </c>
    </row>
    <row r="44" spans="3:3" ht="18.75" x14ac:dyDescent="0.3">
      <c r="C44" s="146" t="s">
        <v>228</v>
      </c>
    </row>
    <row r="45" spans="3:3" ht="18.75" x14ac:dyDescent="0.3">
      <c r="C45" s="146" t="s">
        <v>229</v>
      </c>
    </row>
    <row r="46" spans="3:3" ht="18.75" x14ac:dyDescent="0.3">
      <c r="C46" s="146" t="s">
        <v>230</v>
      </c>
    </row>
    <row r="47" spans="3:3" ht="18.75" x14ac:dyDescent="0.3">
      <c r="C47" s="146" t="s">
        <v>231</v>
      </c>
    </row>
    <row r="48" spans="3:3" ht="18.75" x14ac:dyDescent="0.3">
      <c r="C48" s="146" t="s">
        <v>232</v>
      </c>
    </row>
    <row r="49" spans="3:3" ht="18.75" x14ac:dyDescent="0.3">
      <c r="C49" s="146" t="s">
        <v>233</v>
      </c>
    </row>
    <row r="50" spans="3:3" ht="18.75" x14ac:dyDescent="0.3">
      <c r="C50" s="146" t="s">
        <v>234</v>
      </c>
    </row>
    <row r="51" spans="3:3" ht="18.75" x14ac:dyDescent="0.3">
      <c r="C51" s="146" t="s">
        <v>235</v>
      </c>
    </row>
    <row r="52" spans="3:3" ht="18.75" x14ac:dyDescent="0.3">
      <c r="C52" s="148" t="s">
        <v>251</v>
      </c>
    </row>
    <row r="53" spans="3:3" ht="18.75" x14ac:dyDescent="0.3">
      <c r="C53" s="146" t="s">
        <v>236</v>
      </c>
    </row>
    <row r="54" spans="3:3" ht="18.75" x14ac:dyDescent="0.3">
      <c r="C54" s="55" t="s">
        <v>220</v>
      </c>
    </row>
    <row r="55" spans="3:3" ht="18.75" x14ac:dyDescent="0.3">
      <c r="C55" s="146" t="s">
        <v>237</v>
      </c>
    </row>
    <row r="56" spans="3:3" ht="18.75" x14ac:dyDescent="0.3">
      <c r="C56" s="146" t="s">
        <v>238</v>
      </c>
    </row>
    <row r="57" spans="3:3" ht="18.75" x14ac:dyDescent="0.3">
      <c r="C57" s="146" t="s">
        <v>239</v>
      </c>
    </row>
    <row r="58" spans="3:3" ht="18.75" x14ac:dyDescent="0.3">
      <c r="C58" s="146" t="s">
        <v>240</v>
      </c>
    </row>
    <row r="59" spans="3:3" ht="18.75" x14ac:dyDescent="0.3">
      <c r="C59" s="146" t="s">
        <v>241</v>
      </c>
    </row>
    <row r="60" spans="3:3" ht="18.75" x14ac:dyDescent="0.3">
      <c r="C60" s="146" t="s">
        <v>242</v>
      </c>
    </row>
    <row r="61" spans="3:3" ht="18.75" x14ac:dyDescent="0.3">
      <c r="C61" s="52" t="s">
        <v>99</v>
      </c>
    </row>
    <row r="62" spans="3:3" ht="18.75" x14ac:dyDescent="0.3">
      <c r="C62" s="146" t="s">
        <v>243</v>
      </c>
    </row>
    <row r="63" spans="3:3" ht="18.75" x14ac:dyDescent="0.3">
      <c r="C63" s="146" t="s">
        <v>244</v>
      </c>
    </row>
    <row r="64" spans="3:3" ht="18.75" x14ac:dyDescent="0.3">
      <c r="C64" s="146" t="s">
        <v>245</v>
      </c>
    </row>
    <row r="65" spans="3:3" ht="18.75" x14ac:dyDescent="0.3">
      <c r="C65" s="55" t="s">
        <v>225</v>
      </c>
    </row>
    <row r="66" spans="3:3" ht="18.75" x14ac:dyDescent="0.3">
      <c r="C66" s="146" t="s">
        <v>246</v>
      </c>
    </row>
    <row r="67" spans="3:3" ht="18.75" x14ac:dyDescent="0.3">
      <c r="C67" s="148" t="s">
        <v>247</v>
      </c>
    </row>
    <row r="68" spans="3:3" ht="18.75" x14ac:dyDescent="0.3">
      <c r="C68" s="146" t="s">
        <v>248</v>
      </c>
    </row>
    <row r="69" spans="3:3" ht="18.75" x14ac:dyDescent="0.3">
      <c r="C69" s="146" t="s">
        <v>249</v>
      </c>
    </row>
    <row r="70" spans="3:3" ht="18.75" x14ac:dyDescent="0.3">
      <c r="C70" s="146" t="s">
        <v>250</v>
      </c>
    </row>
    <row r="71" spans="3:3" ht="18.75" x14ac:dyDescent="0.3">
      <c r="C71" s="52" t="s">
        <v>100</v>
      </c>
    </row>
    <row r="73" spans="3:3" ht="18.75" x14ac:dyDescent="0.3">
      <c r="C73" s="55"/>
    </row>
    <row r="74" spans="3:3" ht="18.75" x14ac:dyDescent="0.3">
      <c r="C74" s="26"/>
    </row>
    <row r="75" spans="3:3" ht="18.75" x14ac:dyDescent="0.3">
      <c r="C75" s="26"/>
    </row>
    <row r="76" spans="3:3" ht="18.75" x14ac:dyDescent="0.3">
      <c r="C76" s="55"/>
    </row>
    <row r="77" spans="3:3" ht="18.75" x14ac:dyDescent="0.3">
      <c r="C77" s="24"/>
    </row>
    <row r="78" spans="3:3" ht="18.75" x14ac:dyDescent="0.3">
      <c r="C78" s="55"/>
    </row>
    <row r="80" spans="3:3" ht="18.75" x14ac:dyDescent="0.3">
      <c r="C80" s="55"/>
    </row>
    <row r="82" spans="3:3" ht="18.75" x14ac:dyDescent="0.3">
      <c r="C82" s="55"/>
    </row>
    <row r="84" spans="3:3" ht="18.75" x14ac:dyDescent="0.3">
      <c r="C84" s="24"/>
    </row>
    <row r="86" spans="3:3" ht="18.75" x14ac:dyDescent="0.3">
      <c r="C86" s="24"/>
    </row>
  </sheetData>
  <sheetProtection sheet="1" objects="1" scenarios="1"/>
  <sortState ref="B36:B44">
    <sortCondition ref="B36"/>
  </sortState>
  <hyperlinks>
    <hyperlink ref="C1" location="Anordnungen!A1" display="Zurück zum Reiter &quot;Anordnungen&quo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F53"/>
  <sheetViews>
    <sheetView zoomScaleNormal="100" workbookViewId="0">
      <selection activeCell="E17" sqref="E17"/>
    </sheetView>
  </sheetViews>
  <sheetFormatPr baseColWidth="10" defaultRowHeight="23.25" x14ac:dyDescent="0.35"/>
  <cols>
    <col min="1" max="1" width="35.5703125" style="81" customWidth="1"/>
    <col min="2" max="2" width="27.7109375" style="81" customWidth="1"/>
    <col min="3" max="3" width="20.140625" style="81" customWidth="1"/>
    <col min="4" max="4" width="43.7109375" style="81" bestFit="1" customWidth="1"/>
    <col min="5" max="5" width="37.42578125" style="81" customWidth="1"/>
    <col min="6" max="6" width="4.5703125" style="81" hidden="1" customWidth="1"/>
    <col min="7" max="16384" width="11.42578125" style="81"/>
  </cols>
  <sheetData>
    <row r="1" spans="1:6" x14ac:dyDescent="0.35">
      <c r="A1" s="80" t="s">
        <v>131</v>
      </c>
      <c r="D1" s="82" t="s">
        <v>89</v>
      </c>
    </row>
    <row r="3" spans="1:6" x14ac:dyDescent="0.35">
      <c r="A3" s="81" t="s">
        <v>111</v>
      </c>
      <c r="B3" s="83">
        <v>1</v>
      </c>
      <c r="C3" s="81" t="s">
        <v>163</v>
      </c>
      <c r="D3" s="84" t="str">
        <f ca="1">IF(INDIRECT(ADDRESS($F$3,COLUMN(Anordnungstabelle[[#Headers],[aktuelles
Datum]]),1,,"Anordnungen"))="","Kein Eintrag",(INDIRECT(ADDRESS($F$3,COLUMN(Anordnungstabelle[[#Headers],[aktuelles
Datum]]),1,,"Anordnungen"))))</f>
        <v>Kein Eintrag</v>
      </c>
      <c r="F3" s="81">
        <f>B3+3</f>
        <v>4</v>
      </c>
    </row>
    <row r="4" spans="1:6" x14ac:dyDescent="0.35">
      <c r="B4" s="85"/>
      <c r="D4" s="82"/>
    </row>
    <row r="5" spans="1:6" x14ac:dyDescent="0.35">
      <c r="A5" s="81" t="s">
        <v>134</v>
      </c>
      <c r="B5" s="172" t="str">
        <f>Anordnungen!D1</f>
        <v>[Name Vorname Geburtsdatum]</v>
      </c>
      <c r="C5" s="172"/>
      <c r="D5" s="82"/>
      <c r="E5" s="86"/>
    </row>
    <row r="6" spans="1:6" x14ac:dyDescent="0.35">
      <c r="A6" s="81" t="s">
        <v>97</v>
      </c>
    </row>
    <row r="7" spans="1:6" x14ac:dyDescent="0.35">
      <c r="A7" s="81" t="s">
        <v>43</v>
      </c>
      <c r="B7" s="81">
        <f ca="1">INDIRECT(ADDRESS($F$3,COLUMN(Anordnungstabelle[[#Headers],[Standort]]),1,,"Anordnungen"))</f>
        <v>0</v>
      </c>
      <c r="C7" s="81" t="s">
        <v>132</v>
      </c>
      <c r="D7" s="87" t="str">
        <f>Anordnungen!F1</f>
        <v>[Aktenzeichen]</v>
      </c>
    </row>
    <row r="8" spans="1:6" x14ac:dyDescent="0.35">
      <c r="A8" s="81" t="s">
        <v>112</v>
      </c>
      <c r="B8" s="81">
        <f ca="1">INDIRECT(ADDRESS($F$3,COLUMN(Anordnungstabelle[[#Headers],[Die sachliche und
rechnerische Richtigkeit 
wird hiermit bestätigt
(Nachname Sachbearbeiter)]]),1,,"Anordnungen"))</f>
        <v>0</v>
      </c>
      <c r="C8" s="81" t="s">
        <v>133</v>
      </c>
      <c r="D8" s="87" t="str">
        <f>Anordnungen!H1</f>
        <v>[PK]</v>
      </c>
    </row>
    <row r="9" spans="1:6" x14ac:dyDescent="0.35">
      <c r="A9" s="81" t="s">
        <v>97</v>
      </c>
      <c r="D9" s="87"/>
    </row>
    <row r="10" spans="1:6" x14ac:dyDescent="0.35">
      <c r="A10" s="81" t="s">
        <v>135</v>
      </c>
      <c r="B10" s="81" t="str">
        <f ca="1">IF(INDIRECT(ADDRESS($F$3,COLUMN(Anordnungstabelle[[#Headers],[Raten-
Zahlung]]),1,,"Anordnungen"))="","Kein Eintrag",INDIRECT(ADDRESS($F$3,COLUMN(Anordnungstabelle[[#Headers],[Raten-
Zahlung]]),1,,"Anordnungen")))</f>
        <v>Kein Eintrag</v>
      </c>
      <c r="D10" s="81" t="s">
        <v>120</v>
      </c>
      <c r="E10" s="101">
        <f ca="1">INDIRECT(ADDRESS($F$3,COLUMN(Anordnungstabelle[[#Headers],[noch offener
Ratenbetrag]]),1,,"Anordnungen"))</f>
        <v>0</v>
      </c>
    </row>
    <row r="11" spans="1:6" x14ac:dyDescent="0.35">
      <c r="A11" s="81" t="s">
        <v>175</v>
      </c>
      <c r="B11" s="84" t="str">
        <f ca="1">IF(INDIRECT(ADDRESS($F$3,COLUMN(Anordnungstabelle[[#Headers],[Antragsdatum
Ratenzahlung]]),1,,"Anordnungen"))="","Kein Eintrag",INDIRECT(ADDRESS($F$3,COLUMN(Anordnungstabelle[[#Headers],[Antragsdatum
Ratenzahlung]]),1,,"Anordnungen")))</f>
        <v>Kein Eintrag</v>
      </c>
      <c r="D11" s="81" t="s">
        <v>121</v>
      </c>
      <c r="E11" s="101">
        <f ca="1">INDIRECT(ADDRESS($F$3,COLUMN(Anordnungstabelle[[#Headers],[gezahlte
Raten]]),1,,"Anordnungen"))</f>
        <v>0</v>
      </c>
    </row>
    <row r="12" spans="1:6" x14ac:dyDescent="0.35">
      <c r="A12" s="81" t="s">
        <v>137</v>
      </c>
      <c r="B12" s="84" t="str">
        <f ca="1">IF(INDIRECT(ADDRESS($F$3,COLUMN(Anordnungstabelle[[#Headers],[Beginn
Raten-
zahlung]]),1,,"Anordnungen"))="","Kein Eintrag",INDIRECT(ADDRESS($F$3,COLUMN(Anordnungstabelle[[#Headers],[Beginn
Raten-
zahlung]]),1,,"Anordnungen")))</f>
        <v>Kein Eintrag</v>
      </c>
      <c r="D12" s="81" t="s">
        <v>122</v>
      </c>
      <c r="E12" s="101">
        <f ca="1">INDIRECT(ADDRESS($F$3,COLUMN(Anordnungstabelle[[#Headers],[noch offener
Restbetrag
(wenn keine Ratenzahlung vereinbart)]]),1,,"Anordnungen"))</f>
        <v>0</v>
      </c>
    </row>
    <row r="13" spans="1:6" x14ac:dyDescent="0.35">
      <c r="A13" s="81" t="s">
        <v>136</v>
      </c>
      <c r="B13" s="122">
        <f ca="1">INDIRECT(ADDRESS($F$3,COLUMN(Anordnungstabelle[[#Headers],[Betrag
Rate]]),1,,"Anordnungen"))</f>
        <v>0</v>
      </c>
      <c r="D13" s="81" t="s">
        <v>123</v>
      </c>
      <c r="E13" s="101">
        <f ca="1">INDIRECT(ADDRESS($F$3,COLUMN(Anordnungstabelle[[#Headers],[gezahlte
Teilbeträge
(wenn keine Ratenzahlung vereinbart)]]),1,,"Anordnungen"))</f>
        <v>0</v>
      </c>
    </row>
    <row r="14" spans="1:6" x14ac:dyDescent="0.35">
      <c r="A14" s="81" t="s">
        <v>97</v>
      </c>
    </row>
    <row r="15" spans="1:6" x14ac:dyDescent="0.35">
      <c r="A15" s="81" t="s">
        <v>0</v>
      </c>
      <c r="D15" s="100">
        <f ca="1">INDIRECT(ADDRESS($F$3,COLUMN(Anordnungstabelle[[#Headers],[Gesamtbetrag]]),1,,"Anordnungen"))</f>
        <v>0</v>
      </c>
      <c r="E15" s="105" t="str">
        <f ca="1">IF(B29=0,"", IF(B29=Vorgaben!A4,"ER - Eingangsrechnung", IF(B29=Vorgaben!A5,"AR - Ausgangsrechnung",IF(B29=Vorgaben!A6,"AR - Ausgangsrechnung",IF(B29=Vorgaben!A7,"AR - Ausgangsrechnung",IF(B29=Vorgaben!A8,"ER - Eingangsrechnung",IF(B29=Vorgaben!A9,"ER - Eingangsrechnung",IF(B29=Vorgaben!A10,"ER - Eingangsrechnung",))))))))</f>
        <v/>
      </c>
    </row>
    <row r="16" spans="1:6" x14ac:dyDescent="0.35">
      <c r="A16" s="81" t="s">
        <v>97</v>
      </c>
    </row>
    <row r="17" spans="1:4" x14ac:dyDescent="0.35">
      <c r="A17" s="81" t="s">
        <v>5</v>
      </c>
      <c r="B17" s="172">
        <f ca="1">INDIRECT(ADDRESS($F$3,COLUMN(Anordnungen!J3),1,,"Anordnungen"))</f>
        <v>0</v>
      </c>
      <c r="C17" s="172"/>
      <c r="D17" s="101">
        <f ca="1">INDIRECT(ADDRESS($F$3,COLUMN(Anordnungstabelle[[#Headers],[Betrag
Produkt-
konto 1]]),1,,"Anordnungen"))</f>
        <v>0</v>
      </c>
    </row>
    <row r="18" spans="1:4" x14ac:dyDescent="0.35">
      <c r="A18" s="81" t="s">
        <v>6</v>
      </c>
      <c r="B18" s="172">
        <f ca="1">INDIRECT(ADDRESS($F$3,COLUMN(Anordnungen!L3),1,,"Anordnungen"))</f>
        <v>0</v>
      </c>
      <c r="C18" s="172"/>
      <c r="D18" s="101">
        <f ca="1">INDIRECT(ADDRESS($F$3,COLUMN(Anordnungstabelle[[#Headers],[Betrag
Produkt-
konto 2]]),1,,"Anordnungen"))</f>
        <v>0</v>
      </c>
    </row>
    <row r="19" spans="1:4" x14ac:dyDescent="0.35">
      <c r="A19" s="81" t="s">
        <v>7</v>
      </c>
      <c r="B19" s="172">
        <f ca="1">INDIRECT(ADDRESS($F$3,COLUMN(Anordnungen!N3),1,,"Anordnungen"))</f>
        <v>0</v>
      </c>
      <c r="C19" s="172"/>
      <c r="D19" s="101">
        <f ca="1">INDIRECT(ADDRESS($F$3,COLUMN(Anordnungstabelle[[#Headers],[Betrag
Produkt-
konto 3]]),1,,"Anordnungen"))</f>
        <v>0</v>
      </c>
    </row>
    <row r="20" spans="1:4" x14ac:dyDescent="0.35">
      <c r="A20" s="81" t="s">
        <v>8</v>
      </c>
      <c r="B20" s="172">
        <f ca="1">INDIRECT(ADDRESS($F$3,COLUMN(Anordnungen!P3),1,,"Anordnungen"))</f>
        <v>0</v>
      </c>
      <c r="C20" s="172"/>
      <c r="D20" s="101">
        <f ca="1">INDIRECT(ADDRESS($F$3,COLUMN(Anordnungstabelle[[#Headers],[Betrag
Produkt-
konto 4]]),1,,"Anordnungen"))</f>
        <v>0</v>
      </c>
    </row>
    <row r="21" spans="1:4" x14ac:dyDescent="0.35">
      <c r="A21" s="81" t="s">
        <v>9</v>
      </c>
      <c r="B21" s="172">
        <f ca="1">INDIRECT(ADDRESS($F$3,COLUMN(Anordnungen!R3),1,,"Anordnungen"))</f>
        <v>0</v>
      </c>
      <c r="C21" s="172"/>
      <c r="D21" s="101">
        <f ca="1">INDIRECT(ADDRESS($F$3,COLUMN(Anordnungstabelle[[#Headers],[Betrag
Produkt-
konto 5]]),1,,"Anordnungen"))</f>
        <v>0</v>
      </c>
    </row>
    <row r="22" spans="1:4" x14ac:dyDescent="0.35">
      <c r="A22" s="81" t="s">
        <v>10</v>
      </c>
      <c r="B22" s="172">
        <f ca="1">INDIRECT(ADDRESS($F$3,COLUMN(Anordnungen!T3),1,,"Anordnungen"))</f>
        <v>0</v>
      </c>
      <c r="C22" s="172"/>
      <c r="D22" s="101">
        <f ca="1">INDIRECT(ADDRESS($F$3,COLUMN(Anordnungstabelle[[#Headers],[Betrag
Produkt-
konto 6]]),1,,"Anordnungen"))</f>
        <v>0</v>
      </c>
    </row>
    <row r="23" spans="1:4" x14ac:dyDescent="0.35">
      <c r="B23" s="89"/>
      <c r="C23" s="88"/>
    </row>
    <row r="24" spans="1:4" x14ac:dyDescent="0.35">
      <c r="A24" s="81" t="s">
        <v>273</v>
      </c>
      <c r="B24" s="151"/>
      <c r="C24" s="88"/>
      <c r="D24" s="88">
        <f ca="1">INDIRECT(ADDRESS($F$3,COLUMN(Anordnungstabelle[[#Headers],[Ursprünglicher
Forderungsbetrag
(wenn abweichend vom
Anordnungsbetrag, z.B. bei
Einbehalt Teilforderung)]]),1,,"Anordnungen"))</f>
        <v>0</v>
      </c>
    </row>
    <row r="25" spans="1:4" x14ac:dyDescent="0.35">
      <c r="B25" s="151"/>
      <c r="C25" s="88"/>
    </row>
    <row r="26" spans="1:4" x14ac:dyDescent="0.35">
      <c r="A26" s="81" t="s">
        <v>117</v>
      </c>
      <c r="B26" s="84" t="str">
        <f ca="1">IF(INDIRECT(ADDRESS($F$3,COLUMN(Anordnungstabelle[[#Headers],[Zeitraum der
Erstattung
von                                  ]]),1,,"Anordnungen"))=""," - ",INDIRECT(ADDRESS($F$3,COLUMN(Anordnungstabelle[[#Headers],[Zeitraum der
Erstattung
von                                  ]]),1,,"Anordnungen")))</f>
        <v xml:space="preserve"> - </v>
      </c>
      <c r="C26" s="88" t="s">
        <v>118</v>
      </c>
      <c r="D26" s="84" t="str">
        <f ca="1">IF(INDIRECT(ADDRESS($F$3,COLUMN(Anordnungstabelle[[#Headers],[bis]]),1,,"Anordnungen"))=""," - ",INDIRECT(ADDRESS($F$3,COLUMN(Anordnungstabelle[[#Headers],[bis]]),1,,"Anordnungen")))</f>
        <v xml:space="preserve"> - </v>
      </c>
    </row>
    <row r="27" spans="1:4" x14ac:dyDescent="0.35">
      <c r="B27" s="84"/>
      <c r="C27" s="88"/>
      <c r="D27" s="84"/>
    </row>
    <row r="28" spans="1:4" x14ac:dyDescent="0.35">
      <c r="A28" s="81" t="s">
        <v>105</v>
      </c>
      <c r="B28" s="84" t="str">
        <f ca="1">IF(INDIRECT(ADDRESS($F$3,COLUMN(Anordnungstabelle[[#Headers],[Fälligkeit]]),1,,"Anordnungen"))="","Kein Eintrag",(INDIRECT(ADDRESS($F$3,COLUMN(Anordnungstabelle[[#Headers],[Fälligkeit]]),1,,"Anordnungen"))))</f>
        <v>Kein Eintrag</v>
      </c>
      <c r="C28" s="88"/>
      <c r="D28" s="84"/>
    </row>
    <row r="29" spans="1:4" x14ac:dyDescent="0.35">
      <c r="A29" s="81" t="s">
        <v>32</v>
      </c>
      <c r="B29" s="172">
        <f ca="1">INDIRECT(ADDRESS($F$3,COLUMN(Anordnungen!B3),1,,"Anordnungen"))</f>
        <v>0</v>
      </c>
      <c r="C29" s="172"/>
      <c r="D29" s="172"/>
    </row>
    <row r="30" spans="1:4" x14ac:dyDescent="0.35">
      <c r="A30" s="81" t="s">
        <v>116</v>
      </c>
      <c r="B30" s="171" t="str">
        <f ca="1">IF(INDIRECT(ADDRESS($F$3,COLUMN(Anordnungen!C3),1,,"Anordnungen"))="","kein Eintrag",INDIRECT(ADDRESS($F$3,COLUMN(Anordnungen!C3),1,,"Anordnungen")))</f>
        <v>kein Eintrag</v>
      </c>
      <c r="C30" s="171"/>
      <c r="D30" s="171"/>
    </row>
    <row r="31" spans="1:4" x14ac:dyDescent="0.35">
      <c r="A31" s="81" t="s">
        <v>115</v>
      </c>
      <c r="B31" s="89" t="str">
        <f ca="1">IF(INDIRECT(ADDRESS($F$3,COLUMN(Anordnungstabelle[[#Headers],[Einzahler
(nicht notwendig wenn es sich 
um den Kunden handelt)]]),1,,"Anordnungen"))="","kein Eintrag",INDIRECT(ADDRESS($F$3,COLUMN(Anordnungstabelle[[#Headers],[Einzahler
(nicht notwendig wenn es sich 
um den Kunden handelt)]]),1,,"Anordnungen")))</f>
        <v>kein Eintrag</v>
      </c>
      <c r="C31" s="89"/>
      <c r="D31" s="89"/>
    </row>
    <row r="32" spans="1:4" x14ac:dyDescent="0.35">
      <c r="B32" s="84"/>
      <c r="C32" s="88"/>
      <c r="D32" s="84"/>
    </row>
    <row r="33" spans="1:5" x14ac:dyDescent="0.35">
      <c r="A33" s="81" t="s">
        <v>119</v>
      </c>
      <c r="B33" s="149" t="str">
        <f ca="1">IF(INDIRECT(ADDRESS($F$3,COLUMN(Anordnungstabelle[[#Headers],[Zahlungsidentifizierung
(z.B. KG-Nr., WohnG-Nr.)]]),1,,"Anordnungen"))="","Kein Eintrag",INDIRECT(ADDRESS($F$3,COLUMN(Anordnungstabelle[[#Headers],[Zahlungsidentifizierung
(z.B. KG-Nr., WohnG-Nr.)]]),1,,"Anordnungen")))</f>
        <v>Kein Eintrag</v>
      </c>
      <c r="C33" s="88"/>
      <c r="D33" s="84"/>
    </row>
    <row r="34" spans="1:5" x14ac:dyDescent="0.35">
      <c r="A34" s="81" t="s">
        <v>197</v>
      </c>
      <c r="B34" s="138" t="str">
        <f ca="1">IF(INDIRECT(ADDRESS($F$3,COLUMN(Anordnungstabelle[[#Headers],[Verwahrbuchnrn.
(wenn bekannt)
114.]]),1,,"Anordnungen"))="","Kein Eintrag",INDIRECT(ADDRESS($F$3,COLUMN(Anordnungstabelle[[#Headers],[Verwahrbuchnrn.
(wenn bekannt)
114.]]),1,,"Anordnungen")))</f>
        <v>Kein Eintrag</v>
      </c>
    </row>
    <row r="36" spans="1:5" x14ac:dyDescent="0.35">
      <c r="A36" s="81" t="s">
        <v>114</v>
      </c>
      <c r="B36" s="84" t="str">
        <f ca="1">IF(INDIRECT(ADDRESS(F3,COLUMN(Anordnungstabelle[[#Headers],[(Pflichtfeld)
Datum Bescheid/
EA/Feststellungs-
Schreiben]]),1,,"Anordnungen"))="","Kein Eintrag",INDIRECT(ADDRESS(F3,COLUMN(Anordnungstabelle[[#Headers],[(Pflichtfeld)
Datum Bescheid/
EA/Feststellungs-
Schreiben]]),1,,"Anordnungen")))</f>
        <v>Kein Eintrag</v>
      </c>
      <c r="C36" s="110"/>
      <c r="D36" s="110"/>
    </row>
    <row r="37" spans="1:5" x14ac:dyDescent="0.35">
      <c r="A37" s="81" t="s">
        <v>113</v>
      </c>
      <c r="B37" s="147">
        <f ca="1">INDIRECT(ADDRESS(F3,COLUMN(Anordnungstabelle[[#Headers],[Rechtsgrundlage
Nur auswählbar wenn "Forderungsart"
eingetragen ist]]),1,,"Anordnungen"))</f>
        <v>0</v>
      </c>
      <c r="C37" s="110"/>
      <c r="D37" s="110"/>
    </row>
    <row r="38" spans="1:5" x14ac:dyDescent="0.35">
      <c r="A38" s="81" t="s">
        <v>129</v>
      </c>
      <c r="B38" s="81" t="str">
        <f ca="1">IF(INDIRECT(ADDRESS(F3,COLUMN(Anordnungstabelle[[#Headers],[Bemerkungen
(z.B. Teilbetrag soll an Kunden ausgezahlt werden  
- und anderes)]]),1,,"Anordnungen"))="","Kein Eintrag",INDIRECT(ADDRESS(F3,COLUMN(Anordnungstabelle[[#Headers],[Bemerkungen
(z.B. Teilbetrag soll an Kunden ausgezahlt werden  
- und anderes)]]),1,,"Anordnungen")))</f>
        <v>Kein Eintrag</v>
      </c>
    </row>
    <row r="39" spans="1:5" ht="24" thickBot="1" x14ac:dyDescent="0.4">
      <c r="A39" s="90"/>
      <c r="B39" s="90"/>
      <c r="C39" s="90"/>
      <c r="D39" s="90"/>
      <c r="E39" s="90"/>
    </row>
    <row r="40" spans="1:5" ht="24" thickTop="1" x14ac:dyDescent="0.35"/>
    <row r="41" spans="1:5" x14ac:dyDescent="0.35">
      <c r="A41" s="81" t="s">
        <v>30</v>
      </c>
      <c r="B41" s="89" t="str">
        <f ca="1">IF(INDIRECT(ADDRESS($F$3,COLUMN(Anordnungstabelle[[#Headers],[PK]]),1,,"Anordnungen"))="","Kein Eintrag",INDIRECT(ADDRESS($F$3,COLUMN(Anordnungstabelle[[#Headers],[PK]]),1,,"Anordnungen")))</f>
        <v>Kein Eintrag</v>
      </c>
    </row>
    <row r="42" spans="1:5" x14ac:dyDescent="0.35">
      <c r="A42" s="81" t="s">
        <v>1</v>
      </c>
      <c r="B42" s="89" t="str">
        <f ca="1">IF(INDIRECT(ADDRESS($F$3,COLUMN(Anordnungstabelle[[#Headers],[AO-Nummer]]),1,,"Anordnungen"))="","Kein Eintrag",INDIRECT(ADDRESS($F$3,COLUMN(Anordnungstabelle[[#Headers],[AO-Nummer]]),1,,"Anordnungen")))</f>
        <v>Kein Eintrag</v>
      </c>
    </row>
    <row r="43" spans="1:5" x14ac:dyDescent="0.35">
      <c r="A43" s="81" t="s">
        <v>2</v>
      </c>
      <c r="B43" s="135" t="str">
        <f ca="1">IF(INDIRECT(ADDRESS($F$3,COLUMN(Anordnungstabelle[[#Headers],[Journal]]),1,,"Anordnungen"))="","Kein Eintrag",INDIRECT(ADDRESS($F$3,COLUMN(Anordnungstabelle[[#Headers],[Journal]]),1,,"Anordnungen")))</f>
        <v>Kein Eintrag</v>
      </c>
    </row>
    <row r="44" spans="1:5" x14ac:dyDescent="0.35">
      <c r="A44" s="81" t="s">
        <v>124</v>
      </c>
      <c r="B44" s="84" t="str">
        <f ca="1">IF(INDIRECT(ADDRESS($F$3,COLUMN(Anordnungstabelle[[#Headers],[AO erstellt
am]]),1,,"Anordnungen"))="","Kein Eintrag",INDIRECT(ADDRESS($F$3,COLUMN(Anordnungstabelle[[#Headers],[AO erstellt
am]]),1,,"Anordnungen")))</f>
        <v>Kein Eintrag</v>
      </c>
    </row>
    <row r="45" spans="1:5" x14ac:dyDescent="0.35">
      <c r="A45" s="81" t="s">
        <v>125</v>
      </c>
      <c r="B45" s="81" t="str">
        <f ca="1">IF(INDIRECT(ADDRESS($F$3,COLUMN(Anordnungstabelle[[#Headers],[erstellt von
(Name Mitarbeiter
Rechenstelle)]]),1,,"Anordnungen"))="","Kein Eintrag",INDIRECT(ADDRESS($F$3,COLUMN(Anordnungstabelle[[#Headers],[erstellt von
(Name Mitarbeiter
Rechenstelle)]]),1,,"Anordnungen")))</f>
        <v>Kein Eintrag</v>
      </c>
    </row>
    <row r="47" spans="1:5" x14ac:dyDescent="0.35">
      <c r="A47" s="81" t="s">
        <v>126</v>
      </c>
      <c r="B47" s="81" t="str">
        <f ca="1">IF(INDIRECT(ADDRESS($F$3,COLUMN(Anordnungstabelle[[#Headers],[Anordnung
endgültig
abgesetzt]]),1,,"Anordnungen"))="","Nein",INDIRECT(ADDRESS($F$3,COLUMN(Anordnungstabelle[[#Headers],[Anordnung
endgültig
abgesetzt]]),1,,"Anordnungen")))</f>
        <v>Nein</v>
      </c>
    </row>
    <row r="48" spans="1:5" x14ac:dyDescent="0.35">
      <c r="A48" s="81" t="s">
        <v>127</v>
      </c>
      <c r="B48" s="81" t="str">
        <f ca="1">IF(INDIRECT(ADDRESS($F$3,COLUMN(Anordnungstabelle[[#Headers],[NIS-
Absetzung]]),1,,"Anordnungen"))="","Nein",INDIRECT(ADDRESS($F$3,COLUMN(Anordnungstabelle[[#Headers],[NIS-
Absetzung]]),1,,"Anordnungen")))</f>
        <v>Nein</v>
      </c>
    </row>
    <row r="49" spans="1:4" x14ac:dyDescent="0.35">
      <c r="A49" s="81" t="s">
        <v>128</v>
      </c>
      <c r="B49" s="84" t="str">
        <f ca="1">IF(INDIRECT(ADDRESS($F$3,COLUMN(Anordnungstabelle[[#Headers],[NIS-Befristung
bis]]),1,,"Anordnungen"))="","Kein Eintrag",INDIRECT(ADDRESS($F$3,COLUMN(Anordnungstabelle[[#Headers],[NIS-Befristung
bis]]),1,,"Anordnungen")))</f>
        <v>Kein Eintrag</v>
      </c>
    </row>
    <row r="50" spans="1:4" x14ac:dyDescent="0.35">
      <c r="A50" s="81" t="s">
        <v>198</v>
      </c>
      <c r="B50" s="139" t="str">
        <f ca="1">IF(INDIRECT(ADDRESS($F$3,COLUMN(Anordnungstabelle[[#Headers],[Stundungsnrn.]]),1,,"Anordnungen"))="","Kein Eintrag",INDIRECT(ADDRESS($F$3,COLUMN(Anordnungstabelle[[#Headers],[Stundungsnrn.]]),1,,"Anordnungen")))</f>
        <v>Kein Eintrag</v>
      </c>
    </row>
    <row r="51" spans="1:4" x14ac:dyDescent="0.35">
      <c r="A51" s="81" t="s">
        <v>129</v>
      </c>
      <c r="B51" s="91" t="str">
        <f ca="1">IF(INDIRECT(ADDRESS($F$3,COLUMN(Anordnungstabelle[[#Headers],[Bemerkungen]]),1,,"Anordnungen"))="","Kein Eintrag",INDIRECT(ADDRESS($F$3,COLUMN(Anordnungstabelle[[#Headers],[Bemerkungen]]),1,,"Anordnungen")))</f>
        <v>Kein Eintrag</v>
      </c>
    </row>
    <row r="52" spans="1:4" ht="46.5" x14ac:dyDescent="0.35">
      <c r="A52" s="92" t="s">
        <v>141</v>
      </c>
      <c r="B52" s="81" t="str">
        <f ca="1">IF(INDIRECT(ADDRESS($F$3,COLUMN(Anordnungstabelle[[#Headers],[Forderung 
vollständig
beglichen]]),1,,"Anordnungen"))="","Kein Eintrag",INDIRECT(ADDRESS($F$3,COLUMN(Anordnungstabelle[[#Headers],[Forderung 
vollständig
beglichen]]),1,,"Anordnungen")))</f>
        <v>Kein Eintrag</v>
      </c>
    </row>
    <row r="53" spans="1:4" x14ac:dyDescent="0.35">
      <c r="D53" s="82" t="s">
        <v>89</v>
      </c>
    </row>
  </sheetData>
  <sheetProtection sheet="1" objects="1" scenarios="1"/>
  <mergeCells count="9">
    <mergeCell ref="B30:D30"/>
    <mergeCell ref="B29:D29"/>
    <mergeCell ref="B22:C22"/>
    <mergeCell ref="B5:C5"/>
    <mergeCell ref="B17:C17"/>
    <mergeCell ref="B18:C18"/>
    <mergeCell ref="B19:C19"/>
    <mergeCell ref="B20:C20"/>
    <mergeCell ref="B21:C21"/>
  </mergeCells>
  <conditionalFormatting sqref="A4:E52">
    <cfRule type="expression" dxfId="1" priority="1">
      <formula>AND($B$42&lt;&gt;"Kein Eintrag",$B$52="Ja")</formula>
    </cfRule>
    <cfRule type="expression" dxfId="0" priority="2">
      <formula>AND($B$42&lt;&gt;"Kein Eintrag",$B$52&lt;&gt;"Ja")</formula>
    </cfRule>
  </conditionalFormatting>
  <hyperlinks>
    <hyperlink ref="D1" location="Anordnungen!A1" display="Zurück zum Reiter &quot;Anordnungen&quot;"/>
    <hyperlink ref="D53" location="Anordnungen!A1" display="Zurück zum Reiter &quot;Anordnungen&quot;"/>
  </hyperlinks>
  <pageMargins left="0.70866141732283472" right="0.70866141732283472" top="0.78740157480314965" bottom="0.78740157480314965"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Anordnungen!$A$4:$A$499</xm:f>
          </x14:formula1>
          <xm:sqref>B3 B6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vt:i4>
      </vt:variant>
    </vt:vector>
  </HeadingPairs>
  <TitlesOfParts>
    <vt:vector size="15" baseType="lpstr">
      <vt:lpstr>Anordnungen</vt:lpstr>
      <vt:lpstr>Auswertung</vt:lpstr>
      <vt:lpstr>Erläuterungen</vt:lpstr>
      <vt:lpstr>Vorgaben</vt:lpstr>
      <vt:lpstr>Alternative Anzeige Anordnung</vt:lpstr>
      <vt:lpstr>Datenbereich</vt:lpstr>
      <vt:lpstr>'Alternative Anzeige Anordnung'!Druckbereich</vt:lpstr>
      <vt:lpstr>Forderung_vom_Sozialleistungsträger</vt:lpstr>
      <vt:lpstr>Prduktkonten</vt:lpstr>
      <vt:lpstr>Rückf_SGB_II_Leistungen_vom_Kunden</vt:lpstr>
      <vt:lpstr>Rückforderung_Aktivleistungen</vt:lpstr>
      <vt:lpstr>Rückforderung_vom_Arbeitgeber</vt:lpstr>
      <vt:lpstr>Rückzahlung_Darlehen</vt:lpstr>
      <vt:lpstr>Rückzahlung_von_Sodexo</vt:lpstr>
      <vt:lpstr>Übergang_von_Ansprüchen_Unterhalt</vt:lpstr>
    </vt:vector>
  </TitlesOfParts>
  <Company>Landkreis Göttingen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 Axel</dc:creator>
  <cp:lastModifiedBy>Ernst, Axel</cp:lastModifiedBy>
  <cp:lastPrinted>2020-01-27T08:17:06Z</cp:lastPrinted>
  <dcterms:created xsi:type="dcterms:W3CDTF">2019-03-01T08:29:49Z</dcterms:created>
  <dcterms:modified xsi:type="dcterms:W3CDTF">2022-06-07T08:19:27Z</dcterms:modified>
</cp:coreProperties>
</file>