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kreisgoettingen.de\pegasus\Home\Prod\KrebsK\Desktop\"/>
    </mc:Choice>
  </mc:AlternateContent>
  <xr:revisionPtr revIDLastSave="0" documentId="8_{D347C5F8-4C60-4684-AFFA-B7D292099775}" xr6:coauthVersionLast="36" xr6:coauthVersionMax="36" xr10:uidLastSave="{00000000-0000-0000-0000-000000000000}"/>
  <bookViews>
    <workbookView xWindow="120" yWindow="4005" windowWidth="24915" windowHeight="12090" firstSheet="1" activeTab="1" xr2:uid="{00000000-000D-0000-FFFF-FFFF00000000}"/>
  </bookViews>
  <sheets>
    <sheet name="prosozial" sheetId="2" state="hidden" r:id="rId1"/>
    <sheet name="Tabelle1" sheetId="1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M29" i="1" l="1"/>
  <c r="L29" i="1" l="1"/>
  <c r="O37" i="1" l="1"/>
  <c r="O38" i="1"/>
  <c r="O39" i="1"/>
  <c r="O40" i="1"/>
  <c r="O41" i="1"/>
  <c r="O36" i="1"/>
  <c r="U69" i="1"/>
  <c r="U70" i="1"/>
  <c r="U71" i="1"/>
  <c r="U72" i="1"/>
  <c r="U73" i="1"/>
  <c r="U59" i="1"/>
  <c r="U60" i="1"/>
  <c r="U61" i="1"/>
  <c r="U62" i="1"/>
  <c r="U63" i="1"/>
  <c r="U49" i="1"/>
  <c r="U50" i="1"/>
  <c r="U51" i="1"/>
  <c r="U52" i="1"/>
  <c r="U53" i="1"/>
  <c r="U68" i="1"/>
  <c r="U58" i="1"/>
  <c r="U48" i="1"/>
  <c r="T69" i="1"/>
  <c r="T70" i="1"/>
  <c r="T71" i="1"/>
  <c r="T72" i="1"/>
  <c r="T73" i="1"/>
  <c r="T68" i="1"/>
  <c r="V68" i="1" s="1"/>
  <c r="T59" i="1"/>
  <c r="T60" i="1"/>
  <c r="T61" i="1"/>
  <c r="T62" i="1"/>
  <c r="T63" i="1"/>
  <c r="T58" i="1"/>
  <c r="T49" i="1"/>
  <c r="T50" i="1"/>
  <c r="T51" i="1"/>
  <c r="T52" i="1"/>
  <c r="T53" i="1"/>
  <c r="V53" i="1" s="1"/>
  <c r="W53" i="1" s="1"/>
  <c r="S53" i="1" s="1"/>
  <c r="T48" i="1"/>
  <c r="T37" i="1"/>
  <c r="T38" i="1"/>
  <c r="T39" i="1"/>
  <c r="T40" i="1"/>
  <c r="T41" i="1"/>
  <c r="T36" i="1"/>
  <c r="U37" i="1"/>
  <c r="U38" i="1"/>
  <c r="U39" i="1"/>
  <c r="U40" i="1"/>
  <c r="U41" i="1"/>
  <c r="U36" i="1"/>
  <c r="O69" i="1"/>
  <c r="O70" i="1"/>
  <c r="O71" i="1"/>
  <c r="O72" i="1"/>
  <c r="O73" i="1"/>
  <c r="O68" i="1"/>
  <c r="O59" i="1"/>
  <c r="O60" i="1"/>
  <c r="O61" i="1"/>
  <c r="O62" i="1"/>
  <c r="O63" i="1"/>
  <c r="O58" i="1"/>
  <c r="O49" i="1"/>
  <c r="O50" i="1"/>
  <c r="O51" i="1"/>
  <c r="O52" i="1"/>
  <c r="O53" i="1"/>
  <c r="O48" i="1"/>
  <c r="K53" i="1" l="1"/>
  <c r="V73" i="1"/>
  <c r="W73" i="1" s="1"/>
  <c r="V69" i="1"/>
  <c r="W69" i="1" s="1"/>
  <c r="V41" i="1"/>
  <c r="V37" i="1"/>
  <c r="W37" i="1" s="1"/>
  <c r="V48" i="1"/>
  <c r="W48" i="1" s="1"/>
  <c r="V71" i="1"/>
  <c r="W71" i="1" s="1"/>
  <c r="V61" i="1"/>
  <c r="W61" i="1" s="1"/>
  <c r="V51" i="1"/>
  <c r="W51" i="1" s="1"/>
  <c r="V52" i="1"/>
  <c r="W52" i="1" s="1"/>
  <c r="V38" i="1"/>
  <c r="W38" i="1" s="1"/>
  <c r="V72" i="1"/>
  <c r="W72" i="1" s="1"/>
  <c r="V49" i="1"/>
  <c r="W49" i="1" s="1"/>
  <c r="V60" i="1"/>
  <c r="W60" i="1" s="1"/>
  <c r="V59" i="1"/>
  <c r="W59" i="1" s="1"/>
  <c r="W68" i="1"/>
  <c r="V39" i="1"/>
  <c r="W39" i="1" s="1"/>
  <c r="V63" i="1"/>
  <c r="W63" i="1" s="1"/>
  <c r="W41" i="1"/>
  <c r="V40" i="1"/>
  <c r="W40" i="1" s="1"/>
  <c r="V50" i="1"/>
  <c r="W50" i="1" s="1"/>
  <c r="V58" i="1"/>
  <c r="W58" i="1" s="1"/>
  <c r="V62" i="1"/>
  <c r="W62" i="1" s="1"/>
  <c r="V70" i="1"/>
  <c r="W70" i="1" s="1"/>
  <c r="V36" i="1"/>
  <c r="W36" i="1" s="1"/>
  <c r="S37" i="1" l="1"/>
  <c r="K37" i="1"/>
  <c r="S71" i="1"/>
  <c r="K71" i="1"/>
  <c r="K49" i="1"/>
  <c r="S49" i="1"/>
  <c r="K68" i="1"/>
  <c r="S68" i="1"/>
  <c r="S61" i="1"/>
  <c r="K61" i="1"/>
  <c r="S38" i="1"/>
  <c r="K38" i="1"/>
  <c r="S62" i="1"/>
  <c r="K62" i="1"/>
  <c r="S59" i="1"/>
  <c r="K59" i="1"/>
  <c r="K50" i="1"/>
  <c r="S50" i="1"/>
  <c r="K48" i="1"/>
  <c r="S48" i="1"/>
  <c r="K72" i="1"/>
  <c r="S72" i="1"/>
  <c r="K69" i="1"/>
  <c r="S69" i="1"/>
  <c r="K63" i="1"/>
  <c r="S63" i="1"/>
  <c r="K52" i="1"/>
  <c r="S52" i="1"/>
  <c r="S60" i="1"/>
  <c r="K60" i="1"/>
  <c r="K40" i="1"/>
  <c r="S40" i="1"/>
  <c r="K70" i="1"/>
  <c r="S70" i="1"/>
  <c r="K39" i="1"/>
  <c r="S39" i="1"/>
  <c r="K51" i="1"/>
  <c r="S51" i="1"/>
  <c r="S36" i="1"/>
  <c r="K36" i="1"/>
  <c r="K73" i="1"/>
  <c r="S73" i="1"/>
  <c r="S58" i="1"/>
  <c r="K58" i="1"/>
  <c r="K41" i="1"/>
  <c r="S41" i="1"/>
  <c r="L36" i="1"/>
  <c r="F70" i="1"/>
  <c r="F71" i="1"/>
  <c r="F73" i="1"/>
  <c r="F60" i="1"/>
  <c r="F61" i="1"/>
  <c r="F62" i="1"/>
  <c r="F63" i="1"/>
  <c r="F49" i="1"/>
  <c r="F50" i="1"/>
  <c r="F51" i="1"/>
  <c r="F52" i="1"/>
  <c r="F53" i="1"/>
  <c r="E69" i="1"/>
  <c r="F69" i="1" s="1"/>
  <c r="E70" i="1"/>
  <c r="E71" i="1"/>
  <c r="E72" i="1"/>
  <c r="F72" i="1" s="1"/>
  <c r="E73" i="1"/>
  <c r="E59" i="1"/>
  <c r="F59" i="1" s="1"/>
  <c r="E60" i="1"/>
  <c r="E61" i="1"/>
  <c r="E62" i="1"/>
  <c r="E63" i="1"/>
  <c r="E68" i="1"/>
  <c r="F68" i="1" s="1"/>
  <c r="E58" i="1"/>
  <c r="F58" i="1" s="1"/>
  <c r="E49" i="1"/>
  <c r="E50" i="1"/>
  <c r="E51" i="1"/>
  <c r="E52" i="1"/>
  <c r="E53" i="1"/>
  <c r="E48" i="1"/>
  <c r="F48" i="1" s="1"/>
  <c r="F38" i="1"/>
  <c r="F39" i="1"/>
  <c r="F40" i="1"/>
  <c r="F41" i="1"/>
  <c r="C43" i="1"/>
  <c r="E37" i="1" l="1"/>
  <c r="E38" i="1"/>
  <c r="E39" i="1"/>
  <c r="E40" i="1"/>
  <c r="G40" i="1"/>
  <c r="E41" i="1"/>
  <c r="E36" i="1"/>
  <c r="G71" i="1"/>
  <c r="I71" i="1" s="1"/>
  <c r="J71" i="1" s="1"/>
  <c r="P69" i="1"/>
  <c r="P70" i="1"/>
  <c r="P71" i="1"/>
  <c r="P72" i="1"/>
  <c r="P73" i="1"/>
  <c r="P68" i="1"/>
  <c r="P59" i="1"/>
  <c r="P60" i="1"/>
  <c r="P61" i="1"/>
  <c r="P62" i="1"/>
  <c r="P63" i="1"/>
  <c r="P58" i="1"/>
  <c r="P49" i="1"/>
  <c r="P50" i="1"/>
  <c r="P51" i="1"/>
  <c r="P52" i="1"/>
  <c r="P53" i="1"/>
  <c r="P48" i="1"/>
  <c r="P37" i="1"/>
  <c r="P38" i="1"/>
  <c r="P39" i="1"/>
  <c r="P40" i="1"/>
  <c r="P41" i="1"/>
  <c r="P36" i="1"/>
  <c r="G72" i="1"/>
  <c r="G73" i="1"/>
  <c r="I73" i="1" s="1"/>
  <c r="G61" i="1"/>
  <c r="I61" i="1" s="1"/>
  <c r="J61" i="1" s="1"/>
  <c r="G62" i="1"/>
  <c r="G51" i="1"/>
  <c r="I51" i="1" s="1"/>
  <c r="J51" i="1" s="1"/>
  <c r="G52" i="1"/>
  <c r="I52" i="1" s="1"/>
  <c r="G53" i="1"/>
  <c r="I53" i="1" s="1"/>
  <c r="J53" i="1" s="1"/>
  <c r="G63" i="1"/>
  <c r="I63" i="1" s="1"/>
  <c r="J63" i="1" s="1"/>
  <c r="G41" i="1"/>
  <c r="I41" i="1" s="1"/>
  <c r="J41" i="1" s="1"/>
  <c r="G39" i="1"/>
  <c r="I39" i="1" s="1"/>
  <c r="J39" i="1" s="1"/>
  <c r="L25" i="1"/>
  <c r="I25" i="1"/>
  <c r="L24" i="1"/>
  <c r="I24" i="1"/>
  <c r="L22" i="1"/>
  <c r="I22" i="1"/>
  <c r="F36" i="1" l="1"/>
  <c r="Q40" i="1"/>
  <c r="R40" i="1" s="1"/>
  <c r="F37" i="1"/>
  <c r="Q41" i="1"/>
  <c r="R41" i="1" s="1"/>
  <c r="Q39" i="1"/>
  <c r="R39" i="1" s="1"/>
  <c r="Q37" i="1"/>
  <c r="R37" i="1" s="1"/>
  <c r="Q38" i="1"/>
  <c r="R38" i="1" s="1"/>
  <c r="J73" i="1"/>
  <c r="I72" i="1"/>
  <c r="J72" i="1" s="1"/>
  <c r="I62" i="1"/>
  <c r="J62" i="1" s="1"/>
  <c r="J52" i="1"/>
  <c r="I40" i="1"/>
  <c r="J40" i="1" s="1"/>
  <c r="L23" i="1"/>
  <c r="I23" i="1"/>
  <c r="L21" i="1"/>
  <c r="I21" i="1"/>
  <c r="L39" i="1" l="1"/>
  <c r="N39" i="1" s="1"/>
  <c r="L41" i="1"/>
  <c r="N41" i="1" s="1"/>
  <c r="L37" i="1"/>
  <c r="L40" i="1"/>
  <c r="N40" i="1" s="1"/>
  <c r="L38" i="1"/>
  <c r="Q61" i="1"/>
  <c r="R61" i="1" s="1"/>
  <c r="L20" i="1"/>
  <c r="L61" i="1" l="1"/>
  <c r="N61" i="1" s="1"/>
  <c r="Q71" i="1"/>
  <c r="R71" i="1" s="1"/>
  <c r="Q63" i="1"/>
  <c r="R63" i="1" s="1"/>
  <c r="Q52" i="1"/>
  <c r="R52" i="1" s="1"/>
  <c r="Q51" i="1"/>
  <c r="R51" i="1" s="1"/>
  <c r="Q53" i="1"/>
  <c r="R53" i="1" s="1"/>
  <c r="I20" i="1"/>
  <c r="L52" i="1" l="1"/>
  <c r="N52" i="1" s="1"/>
  <c r="L71" i="1"/>
  <c r="N71" i="1" s="1"/>
  <c r="L63" i="1"/>
  <c r="N63" i="1" s="1"/>
  <c r="L53" i="1"/>
  <c r="N53" i="1" s="1"/>
  <c r="Q72" i="1"/>
  <c r="R72" i="1" s="1"/>
  <c r="Q73" i="1"/>
  <c r="R73" i="1" s="1"/>
  <c r="Q62" i="1"/>
  <c r="R62" i="1" s="1"/>
  <c r="L51" i="1"/>
  <c r="N51" i="1" s="1"/>
  <c r="G69" i="1"/>
  <c r="I69" i="1" s="1"/>
  <c r="J69" i="1" s="1"/>
  <c r="G70" i="1"/>
  <c r="I70" i="1" s="1"/>
  <c r="G68" i="1"/>
  <c r="G60" i="1"/>
  <c r="I60" i="1" s="1"/>
  <c r="G59" i="1"/>
  <c r="I59" i="1" s="1"/>
  <c r="J59" i="1" s="1"/>
  <c r="G58" i="1"/>
  <c r="I58" i="1" s="1"/>
  <c r="G49" i="1"/>
  <c r="I49" i="1" s="1"/>
  <c r="J49" i="1" s="1"/>
  <c r="G50" i="1"/>
  <c r="I50" i="1" s="1"/>
  <c r="G48" i="1"/>
  <c r="I48" i="1" s="1"/>
  <c r="G37" i="1"/>
  <c r="I37" i="1" s="1"/>
  <c r="G38" i="1"/>
  <c r="I38" i="1" s="1"/>
  <c r="G36" i="1"/>
  <c r="I36" i="1" s="1"/>
  <c r="L72" i="1" l="1"/>
  <c r="N72" i="1" s="1"/>
  <c r="L73" i="1"/>
  <c r="N73" i="1" s="1"/>
  <c r="L62" i="1"/>
  <c r="N62" i="1" s="1"/>
  <c r="I68" i="1"/>
  <c r="J68" i="1" s="1"/>
  <c r="J70" i="1"/>
  <c r="J58" i="1"/>
  <c r="J60" i="1"/>
  <c r="J50" i="1"/>
  <c r="J48" i="1"/>
  <c r="J36" i="1"/>
  <c r="N36" i="1" s="1"/>
  <c r="J38" i="1"/>
  <c r="N38" i="1" s="1"/>
  <c r="J37" i="1"/>
  <c r="N37" i="1" s="1"/>
  <c r="Q69" i="1" l="1"/>
  <c r="R69" i="1"/>
  <c r="Q59" i="1"/>
  <c r="R59" i="1" s="1"/>
  <c r="Q49" i="1"/>
  <c r="R49" i="1" s="1"/>
  <c r="Q48" i="1"/>
  <c r="R48" i="1" s="1"/>
  <c r="Q36" i="1"/>
  <c r="R36" i="1" s="1"/>
  <c r="L69" i="1" l="1"/>
  <c r="N69" i="1" s="1"/>
  <c r="L59" i="1"/>
  <c r="N59" i="1" s="1"/>
  <c r="Q68" i="1"/>
  <c r="R68" i="1" s="1"/>
  <c r="Q70" i="1"/>
  <c r="R70" i="1" s="1"/>
  <c r="Q60" i="1"/>
  <c r="R60" i="1" s="1"/>
  <c r="Q58" i="1"/>
  <c r="R58" i="1" s="1"/>
  <c r="L49" i="1"/>
  <c r="N49" i="1" s="1"/>
  <c r="Q50" i="1"/>
  <c r="R50" i="1" s="1"/>
  <c r="L68" i="1" l="1"/>
  <c r="N68" i="1" s="1"/>
  <c r="L58" i="1"/>
  <c r="N58" i="1" s="1"/>
  <c r="L70" i="1"/>
  <c r="N70" i="1" s="1"/>
  <c r="L60" i="1"/>
  <c r="N60" i="1" s="1"/>
  <c r="L50" i="1"/>
  <c r="N50" i="1" s="1"/>
  <c r="L48" i="1"/>
  <c r="N48" i="1" s="1"/>
</calcChain>
</file>

<file path=xl/sharedStrings.xml><?xml version="1.0" encoding="utf-8"?>
<sst xmlns="http://schemas.openxmlformats.org/spreadsheetml/2006/main" count="344" uniqueCount="196">
  <si>
    <t>Bruttolohn</t>
  </si>
  <si>
    <t>Berechnung 100% Förderung</t>
  </si>
  <si>
    <t>Zeitraum ab:</t>
  </si>
  <si>
    <t>Zeitraum bis:</t>
  </si>
  <si>
    <t>Betrag:</t>
  </si>
  <si>
    <t>Passiv-Aktiv-Transfer (PAT)</t>
  </si>
  <si>
    <t>PAT-Anteil</t>
  </si>
  <si>
    <t>PAT-Buchung</t>
  </si>
  <si>
    <t>EGT-Buchung</t>
  </si>
  <si>
    <t>Gesamtförderung (I.) + (II.)</t>
  </si>
  <si>
    <r>
      <rPr>
        <sz val="11"/>
        <color rgb="FFFF0000"/>
        <rFont val="Calibri"/>
        <family val="2"/>
        <scheme val="minor"/>
      </rPr>
      <t>(I.)</t>
    </r>
    <r>
      <rPr>
        <sz val="11"/>
        <color theme="1"/>
        <rFont val="Calibri"/>
        <family val="2"/>
        <scheme val="minor"/>
      </rPr>
      <t xml:space="preserve"> 100%</t>
    </r>
  </si>
  <si>
    <r>
      <rPr>
        <sz val="11"/>
        <color rgb="FFFF0000"/>
        <rFont val="Calibri"/>
        <family val="2"/>
        <scheme val="minor"/>
      </rPr>
      <t>(II.)</t>
    </r>
    <r>
      <rPr>
        <sz val="11"/>
        <color theme="1"/>
        <rFont val="Calibri"/>
        <family val="2"/>
        <scheme val="minor"/>
      </rPr>
      <t xml:space="preserve"> pauschal. Anteil von (I.):</t>
    </r>
  </si>
  <si>
    <t>Berechnung 90% Förderung</t>
  </si>
  <si>
    <t>Berechnung 80% Förderung</t>
  </si>
  <si>
    <t>Berechnung 70% Förderung</t>
  </si>
  <si>
    <t>§16i Berechnung Lohnkostenzuschuss</t>
  </si>
  <si>
    <t>eLb:</t>
  </si>
  <si>
    <t>geb.:</t>
  </si>
  <si>
    <t>bis:</t>
  </si>
  <si>
    <t>von:</t>
  </si>
  <si>
    <t>!!!Auswahl Vorförderung!!!</t>
  </si>
  <si>
    <t>u. Tage:</t>
  </si>
  <si>
    <r>
      <rPr>
        <b/>
        <sz val="11"/>
        <color theme="1"/>
        <rFont val="Calibri"/>
        <family val="2"/>
        <scheme val="minor"/>
      </rPr>
      <t>Hinweis:</t>
    </r>
    <r>
      <rPr>
        <sz val="11"/>
        <color theme="1"/>
        <rFont val="Calibri"/>
        <family val="2"/>
        <scheme val="minor"/>
      </rPr>
      <t xml:space="preserve"> Die berechneten Beträge werden im Bewilligungsbescheid ergänzt.
Eine genaue Berechnung und damit Auszahlung des Lohnkostenzuschusses erfolgt monatlich nachträglich nach Vorlage der Lohnkostenabrechnung.</t>
    </r>
  </si>
  <si>
    <t>Erstellungsdatum:</t>
  </si>
  <si>
    <t>Datenstand:</t>
  </si>
  <si>
    <t>Bearbeiter:</t>
  </si>
  <si>
    <t>Wochen-stunden</t>
  </si>
  <si>
    <t>Auswahl für  (PAT):</t>
  </si>
  <si>
    <t>Stunden-lohn</t>
  </si>
  <si>
    <t>letzte_aenderung_am</t>
  </si>
  <si>
    <t>yyyy-mm-dd hh:nn</t>
  </si>
  <si>
    <t>ganztaegig</t>
  </si>
  <si>
    <t>Privat</t>
  </si>
  <si>
    <t>Alle lesen</t>
  </si>
  <si>
    <t>Kunde</t>
  </si>
  <si>
    <t>Ap</t>
  </si>
  <si>
    <t xml:space="preserve"> </t>
  </si>
  <si>
    <t>Bemerkung</t>
  </si>
  <si>
    <t>Beteiligte</t>
  </si>
  <si>
    <t>Arbeitsbereich</t>
  </si>
  <si>
    <t>Status</t>
  </si>
  <si>
    <t>aktuell</t>
  </si>
  <si>
    <t>Terminplanung</t>
  </si>
  <si>
    <t>Tln_fuer_GrpTermin_hinzufuegen</t>
  </si>
  <si>
    <t>Stralucke, Carsten</t>
  </si>
  <si>
    <t>Alle_Mitglieder_der_Zust_alsTeilnehmer_hinzufuegen</t>
  </si>
  <si>
    <t>&gt;</t>
  </si>
  <si>
    <t>externe_Teilnehmer_fuer_Grp-Termin_hinzufuegen</t>
  </si>
  <si>
    <t>Personen_mit_einer_WV_zu_einem_Hilfeplangespraech</t>
  </si>
  <si>
    <t>ab</t>
  </si>
  <si>
    <t>yyyy-mm-dd</t>
  </si>
  <si>
    <t>bis</t>
  </si>
  <si>
    <t>Kurzbeschreibung</t>
  </si>
  <si>
    <t>RTF_Datei</t>
  </si>
  <si>
    <t>Termin_Person_komplett</t>
  </si>
  <si>
    <t>T</t>
  </si>
  <si>
    <t>Termin_Person_Adresse</t>
  </si>
  <si>
    <t>Termin_Person_TelNr</t>
  </si>
  <si>
    <t>Termin_Person_AzIntern</t>
  </si>
  <si>
    <t>Termin_Person_Ap</t>
  </si>
  <si>
    <t>Bearbeiter_Anrede</t>
  </si>
  <si>
    <t>Herr</t>
  </si>
  <si>
    <t>Bearbeiter_Vorname</t>
  </si>
  <si>
    <t>Carsten</t>
  </si>
  <si>
    <t>Bearbeiter_Name</t>
  </si>
  <si>
    <t>Stralucke</t>
  </si>
  <si>
    <t>Bearbeiter_Zimmernummer</t>
  </si>
  <si>
    <t>Bearbeiter_TelefonNr</t>
  </si>
  <si>
    <t>0551/525-2866</t>
  </si>
  <si>
    <t>Bearbeiter_FaxNr</t>
  </si>
  <si>
    <t>0551/525-62866</t>
  </si>
  <si>
    <t>Bearbeiter_Zustaendigkeit</t>
  </si>
  <si>
    <t>LK</t>
  </si>
  <si>
    <t>Bearbeiter_Email</t>
  </si>
  <si>
    <t>Stralucke@LandkreisGoettingen.de</t>
  </si>
  <si>
    <t>Bearbeiter_NameAusdruck</t>
  </si>
  <si>
    <t>Bearbeiter_BriefUnterschrift</t>
  </si>
  <si>
    <t>NuOptAnrede</t>
  </si>
  <si>
    <t>NuOptEmail</t>
  </si>
  <si>
    <t>NuOptFax</t>
  </si>
  <si>
    <t>NuOptFon</t>
  </si>
  <si>
    <t>NuOptZiNr</t>
  </si>
  <si>
    <t>NuOptVorname</t>
  </si>
  <si>
    <t>NuOptName</t>
  </si>
  <si>
    <t>NuOptPZ1</t>
  </si>
  <si>
    <t>Landkreis Göttingen</t>
  </si>
  <si>
    <t>NuOptPZ2</t>
  </si>
  <si>
    <t>Fachbereich Jobcenter, FD 56.3</t>
  </si>
  <si>
    <t>NuOptPZ3</t>
  </si>
  <si>
    <t>Herr Stralucke</t>
  </si>
  <si>
    <t>NuOptPZ4</t>
  </si>
  <si>
    <t>Reinhäuser Landstraße 4</t>
  </si>
  <si>
    <t>NuOptPZ5</t>
  </si>
  <si>
    <t>37083 Göttingen</t>
  </si>
  <si>
    <t>Anrede_tPePZ1</t>
  </si>
  <si>
    <t>die</t>
  </si>
  <si>
    <t>NuOptOrt</t>
  </si>
  <si>
    <t>Göttingen</t>
  </si>
  <si>
    <t>Termin_Person_bei_Adresse_bei</t>
  </si>
  <si>
    <t>ZustBearbStandort</t>
  </si>
  <si>
    <t>56LKGÖ</t>
  </si>
  <si>
    <t>BearbeiterAnredeDativ</t>
  </si>
  <si>
    <t>Herrn</t>
  </si>
  <si>
    <t>NuOptPZ1-Lkzentral-Stadt</t>
  </si>
  <si>
    <t>NuOptPZ2-Lkzentral-Stadt</t>
  </si>
  <si>
    <t>Fachbereich Jobcenter, FD 56.2</t>
  </si>
  <si>
    <t>NuOptPZ3-Lkzentral-Stadt</t>
  </si>
  <si>
    <t>NuOptPZ4-Lkzentral-Stadt</t>
  </si>
  <si>
    <t>NuOptPZ5-Lkzentral-Stadt</t>
  </si>
  <si>
    <t>PartnerVerz_Selected</t>
  </si>
  <si>
    <t>Termin_fuer_Name</t>
  </si>
  <si>
    <t>Termin_fuer_Vorname</t>
  </si>
  <si>
    <t>Termin_fuer_Strasse_und_HNr</t>
  </si>
  <si>
    <t>Termin_fuer_PLZ</t>
  </si>
  <si>
    <t>Termin_fuer_Ort</t>
  </si>
  <si>
    <t>Termin_fuer_Geburtsdatum</t>
  </si>
  <si>
    <t>Termin_fuer_Zust_Bearb_Anrede</t>
  </si>
  <si>
    <t>Termin_fuer_Zust_Bearb</t>
  </si>
  <si>
    <t>Termin_Ab-Datum</t>
  </si>
  <si>
    <t>Dtmj</t>
  </si>
  <si>
    <t>heutiges_Datum</t>
  </si>
  <si>
    <t>Dmmj</t>
  </si>
  <si>
    <t>Termin_Verfasser_Anrede</t>
  </si>
  <si>
    <t>Termin_Verfasser_Anrede_Herr</t>
  </si>
  <si>
    <t>Termin_Verfasser_Name</t>
  </si>
  <si>
    <t>Termin_Klient_Adresszeile_1</t>
  </si>
  <si>
    <t>Termin_Klient_Adresszeile_2</t>
  </si>
  <si>
    <t>Termin_Klient_Adresszeile_3</t>
  </si>
  <si>
    <t>Termin_Klient_Adresszeile_4</t>
  </si>
  <si>
    <t>Termin_Klient_Adresszeile_5</t>
  </si>
  <si>
    <t>Termin_Klient_Briefanrede</t>
  </si>
  <si>
    <r>
      <rPr>
        <sz val="11"/>
        <color rgb="FFFF0000"/>
        <rFont val="Calibri"/>
        <family val="2"/>
        <scheme val="minor"/>
      </rPr>
      <t>(I.)</t>
    </r>
    <r>
      <rPr>
        <sz val="11"/>
        <color theme="1"/>
        <rFont val="Calibri"/>
        <family val="2"/>
        <scheme val="minor"/>
      </rPr>
      <t xml:space="preserve"> 90%</t>
    </r>
  </si>
  <si>
    <r>
      <rPr>
        <sz val="11"/>
        <color rgb="FFFF0000"/>
        <rFont val="Calibri"/>
        <family val="2"/>
        <scheme val="minor"/>
      </rPr>
      <t>(I.)</t>
    </r>
    <r>
      <rPr>
        <sz val="11"/>
        <color theme="1"/>
        <rFont val="Calibri"/>
        <family val="2"/>
        <scheme val="minor"/>
      </rPr>
      <t xml:space="preserve"> 80%</t>
    </r>
  </si>
  <si>
    <r>
      <rPr>
        <sz val="11"/>
        <color rgb="FFFF0000"/>
        <rFont val="Calibri"/>
        <family val="2"/>
        <scheme val="minor"/>
      </rPr>
      <t>(I.)</t>
    </r>
    <r>
      <rPr>
        <sz val="11"/>
        <color theme="1"/>
        <rFont val="Calibri"/>
        <family val="2"/>
        <scheme val="minor"/>
      </rPr>
      <t xml:space="preserve"> 70%</t>
    </r>
  </si>
  <si>
    <t>Beginn:</t>
  </si>
  <si>
    <t>Vorförderung:</t>
  </si>
  <si>
    <t>Arbeitgeber:</t>
  </si>
  <si>
    <t>(bei Befristung) bis:</t>
  </si>
  <si>
    <t>Monats-stunden</t>
  </si>
  <si>
    <t>optionale Berechnung Bruttolohn anhand Wochenstunden</t>
  </si>
  <si>
    <t>optionale Berechnung Bruttolohn 
anhand Monatsstunden</t>
  </si>
  <si>
    <t>!!!Auswahl Lohnangabe!!!</t>
  </si>
  <si>
    <t>Ermittlung Bruttolohn:</t>
  </si>
  <si>
    <t>Förderdauer Lohnkostenzuschuss (gesamter Förderzeitraum):</t>
  </si>
  <si>
    <t>entspricht Monate:</t>
  </si>
  <si>
    <t>Entscheidungsfindung</t>
  </si>
  <si>
    <t>Freitextfeld zur Vorförderung</t>
  </si>
  <si>
    <t>ZZZ-Tester Testi 1986-05-21</t>
  </si>
  <si>
    <t>Lohnkostenzuschuss nach § 16i SGB II_x000D_eLb: Herr Testi ZZZ-Tester _x000D_geb. am 21.05.1986, wohnhaft Reinholdstraße 5 a Ap 33, 37130 Gleichen _x000D__x000D_Die Berechnung des Lohnkostenzuschusses nach §16i SGB II wurde am XX.XX.201X durchgeführt und ist im Partnerverzeichnis abgelegt._x000D_Ein Ausdruck ist zur Akte genommen._x000D__x000D_56LKGÖ, 04. Februar 2019_x000D_(Stralucke)</t>
  </si>
  <si>
    <t>Herr Testi ZZZ-Tester</t>
  </si>
  <si>
    <t>Herrn_x000D_Testi ZZZ-Tester_x000D_bei Familie X_x000D_Postfach 455454_x000D_37131 Gleichen_x000D_Frau_x000D_Testi ZZZ-Tester_x000D_Alexisbad_x000D_Äckernweg 5_x000D_37130 Gleichen_x000D_Herrn_x000D_Testi ZZZ-Tester_x000D_Alexisbad_x000D_Äckernweg 5 a Ap 33_x000D_37130 Gleichen_x000D_Herrn_x000D_Testi ZZZ-Tester_x000D_Alexisbad_x000D_Äckernweg 5_x000D_37130 Gleichen_x000D_Herrn_x000D_Testi ZZZ-Tester_x000D_Postfach 455454_x000D_37131 Gleichen_x000D__x000D_Herrn_x000D_Testi ZZZ-Tester_x000D_Alexisbad_x000D_Äckernweg 5_x000D_37130 Gleichen</t>
  </si>
  <si>
    <t>0551 18888</t>
  </si>
  <si>
    <t>ZZZ-Tester</t>
  </si>
  <si>
    <t>Testi</t>
  </si>
  <si>
    <t>Reinholdstraße 5</t>
  </si>
  <si>
    <t>Gleichen</t>
  </si>
  <si>
    <t>21.05.1986</t>
  </si>
  <si>
    <t>04.02.2019</t>
  </si>
  <si>
    <t>04. Februar 2019</t>
  </si>
  <si>
    <t>Testi ZZZ-Tester</t>
  </si>
  <si>
    <t>Postfach 455454</t>
  </si>
  <si>
    <t>37131 Gleichen</t>
  </si>
  <si>
    <t>Sehr geehrter Herr ZZZ-Tester,</t>
  </si>
  <si>
    <t>04.02.2019 11:00:05</t>
  </si>
  <si>
    <t>04.02.2019 10:59:00</t>
  </si>
  <si>
    <t>gültig ab:</t>
  </si>
  <si>
    <t>Freitextfeld für Bemerkungen</t>
  </si>
  <si>
    <t>!!!Auswahl Arbeitsvertrag!!!</t>
  </si>
  <si>
    <t>bei Vorförderung  ab:</t>
  </si>
  <si>
    <t>PAT-komplett</t>
  </si>
  <si>
    <t>Brutto-lohn komplett:</t>
  </si>
  <si>
    <t>Brutto-lohn anteilig:</t>
  </si>
  <si>
    <t>% pauschal. Anteil
für PAT</t>
  </si>
  <si>
    <t>Anteilig
(Monat)</t>
  </si>
  <si>
    <t>Tage</t>
  </si>
  <si>
    <t>PAT-Buchung
(manuell)</t>
  </si>
  <si>
    <t>Anmerk.:</t>
  </si>
  <si>
    <t>(Hinweis: Bei Arbeitgeberwechsel jeweils Beginn mit 100% Förderung)</t>
  </si>
  <si>
    <t>Ant.
von (O)
für PAT</t>
  </si>
  <si>
    <t>100%
nicht anteilig
Bruttolohn PAT</t>
  </si>
  <si>
    <t>Gesamtf. (100%)
nicht anteilig</t>
  </si>
  <si>
    <t>Gesamtf. (100%) 
nicht anteilig</t>
  </si>
  <si>
    <t>Ant.
von (T)
für PAT</t>
  </si>
  <si>
    <t>Gesamtf. (90%)
nicht anteilig</t>
  </si>
  <si>
    <t>Gesamtf. (80%)
nicht anteilig</t>
  </si>
  <si>
    <t>80%
nicht anteilig
Bruttolohn PAT</t>
  </si>
  <si>
    <t>90%
nicht anteilig
Bruttolohn PAT</t>
  </si>
  <si>
    <t>Gesamtf. (70%)
nicht anteilig</t>
  </si>
  <si>
    <t>70%
nicht anteilig
Bruttolohn PAT</t>
  </si>
  <si>
    <t>pauschal. Anteil %</t>
  </si>
  <si>
    <t>100%
nicht anteilig
Bruttol. PAT</t>
  </si>
  <si>
    <t>Rest - 1100 Euro</t>
  </si>
  <si>
    <t>BG mit einem Erwachsenen und 1 Kind -1000 Euro</t>
  </si>
  <si>
    <r>
      <t xml:space="preserve">BG mit einem Erwachsenen (und </t>
    </r>
    <r>
      <rPr>
        <u/>
        <sz val="11"/>
        <color theme="1"/>
        <rFont val="Calibri"/>
        <family val="2"/>
        <scheme val="minor"/>
      </rPr>
      <t>keinem</t>
    </r>
    <r>
      <rPr>
        <sz val="11"/>
        <color theme="1"/>
        <rFont val="Calibri"/>
        <family val="2"/>
        <scheme val="minor"/>
      </rPr>
      <t xml:space="preserve"> Kind) - 800 Euro</t>
    </r>
  </si>
  <si>
    <t>!!!Auswahl PAT Pauschale!!!</t>
  </si>
  <si>
    <t>Verm.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</si>
</sst>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dd/mm/yy;@"/>
    <numFmt numFmtId="166" formatCode="d/m/yy;@"/>
    <numFmt numFmtId="167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Protection="1"/>
    <xf numFmtId="0" fontId="0" fillId="0" borderId="0" xfId="0" applyAlignment="1">
      <alignment horizontal="center"/>
    </xf>
    <xf numFmtId="164" fontId="0" fillId="0" borderId="1" xfId="0" applyNumberFormat="1" applyBorder="1" applyProtection="1"/>
    <xf numFmtId="0" fontId="0" fillId="0" borderId="0" xfId="0" applyAlignment="1" applyProtection="1">
      <alignment horizontal="center"/>
    </xf>
    <xf numFmtId="164" fontId="0" fillId="0" borderId="3" xfId="0" applyNumberFormat="1" applyBorder="1" applyProtection="1"/>
    <xf numFmtId="0" fontId="0" fillId="3" borderId="4" xfId="0" applyFill="1" applyBorder="1" applyAlignment="1" applyProtection="1">
      <alignment horizontal="center" vertical="top" wrapText="1"/>
    </xf>
    <xf numFmtId="9" fontId="0" fillId="3" borderId="1" xfId="0" applyNumberFormat="1" applyFill="1" applyBorder="1" applyAlignment="1" applyProtection="1">
      <alignment horizontal="center" vertical="top" wrapText="1"/>
    </xf>
    <xf numFmtId="0" fontId="0" fillId="3" borderId="1" xfId="0" applyFill="1" applyBorder="1" applyAlignment="1" applyProtection="1">
      <alignment horizontal="center" vertical="top" wrapText="1"/>
    </xf>
    <xf numFmtId="0" fontId="0" fillId="3" borderId="7" xfId="0" applyFill="1" applyBorder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  <xf numFmtId="9" fontId="0" fillId="3" borderId="1" xfId="0" applyNumberForma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2" fillId="3" borderId="7" xfId="0" applyFont="1" applyFill="1" applyBorder="1" applyAlignment="1" applyProtection="1">
      <alignment horizontal="center" vertical="top" wrapText="1"/>
    </xf>
    <xf numFmtId="0" fontId="2" fillId="3" borderId="4" xfId="0" applyFont="1" applyFill="1" applyBorder="1" applyAlignment="1" applyProtection="1">
      <alignment horizontal="center" vertical="top" wrapText="1"/>
    </xf>
    <xf numFmtId="164" fontId="2" fillId="0" borderId="2" xfId="0" applyNumberFormat="1" applyFont="1" applyBorder="1" applyProtection="1">
      <protection locked="0"/>
    </xf>
    <xf numFmtId="165" fontId="2" fillId="0" borderId="2" xfId="0" applyNumberFormat="1" applyFon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top"/>
    </xf>
    <xf numFmtId="0" fontId="2" fillId="4" borderId="8" xfId="0" applyFont="1" applyFill="1" applyBorder="1" applyAlignment="1" applyProtection="1">
      <alignment horizontal="center" vertical="top" wrapText="1"/>
    </xf>
    <xf numFmtId="164" fontId="2" fillId="6" borderId="9" xfId="0" applyNumberFormat="1" applyFont="1" applyFill="1" applyBorder="1" applyProtection="1"/>
    <xf numFmtId="0" fontId="2" fillId="7" borderId="8" xfId="0" applyFont="1" applyFill="1" applyBorder="1" applyAlignment="1" applyProtection="1">
      <alignment horizontal="center" vertical="top" wrapText="1"/>
    </xf>
    <xf numFmtId="164" fontId="2" fillId="5" borderId="9" xfId="0" applyNumberFormat="1" applyFont="1" applyFill="1" applyBorder="1" applyAlignment="1" applyProtection="1">
      <alignment horizontal="right"/>
    </xf>
    <xf numFmtId="0" fontId="0" fillId="0" borderId="0" xfId="0" applyNumberFormat="1"/>
    <xf numFmtId="166" fontId="2" fillId="0" borderId="2" xfId="0" applyNumberFormat="1" applyFont="1" applyBorder="1" applyAlignment="1" applyProtection="1">
      <alignment horizontal="left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left" wrapText="1"/>
    </xf>
    <xf numFmtId="164" fontId="2" fillId="0" borderId="19" xfId="0" applyNumberFormat="1" applyFont="1" applyBorder="1" applyProtection="1"/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164" fontId="2" fillId="0" borderId="0" xfId="0" applyNumberFormat="1" applyFont="1" applyBorder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166" fontId="2" fillId="0" borderId="18" xfId="0" applyNumberFormat="1" applyFont="1" applyBorder="1" applyAlignment="1" applyProtection="1">
      <alignment horizontal="left"/>
    </xf>
    <xf numFmtId="0" fontId="0" fillId="0" borderId="17" xfId="0" applyFont="1" applyBorder="1" applyAlignment="1" applyProtection="1">
      <alignment horizontal="right"/>
    </xf>
    <xf numFmtId="165" fontId="2" fillId="0" borderId="2" xfId="0" applyNumberFormat="1" applyFont="1" applyBorder="1" applyAlignment="1" applyProtection="1">
      <alignment horizontal="left"/>
      <protection locked="0"/>
    </xf>
    <xf numFmtId="1" fontId="2" fillId="0" borderId="2" xfId="0" applyNumberFormat="1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167" fontId="2" fillId="0" borderId="2" xfId="0" applyNumberFormat="1" applyFont="1" applyBorder="1" applyAlignment="1" applyProtection="1">
      <alignment horizontal="center"/>
      <protection locked="0"/>
    </xf>
    <xf numFmtId="164" fontId="2" fillId="0" borderId="3" xfId="0" applyNumberFormat="1" applyFont="1" applyBorder="1" applyAlignment="1" applyProtection="1">
      <alignment horizontal="center"/>
    </xf>
    <xf numFmtId="0" fontId="0" fillId="0" borderId="0" xfId="0" applyAlignment="1">
      <alignment horizontal="right"/>
    </xf>
    <xf numFmtId="165" fontId="0" fillId="0" borderId="0" xfId="0" applyNumberFormat="1" applyBorder="1" applyAlignment="1" applyProtection="1">
      <alignment horizontal="left"/>
      <protection locked="0"/>
    </xf>
    <xf numFmtId="164" fontId="2" fillId="0" borderId="25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wrapText="1"/>
    </xf>
    <xf numFmtId="0" fontId="0" fillId="0" borderId="0" xfId="0" applyAlignment="1">
      <alignment horizontal="left" vertical="top" wrapText="1"/>
    </xf>
    <xf numFmtId="164" fontId="0" fillId="0" borderId="0" xfId="0" applyNumberFormat="1"/>
    <xf numFmtId="9" fontId="0" fillId="5" borderId="1" xfId="0" applyNumberFormat="1" applyFill="1" applyBorder="1" applyAlignment="1" applyProtection="1">
      <alignment horizontal="center" vertical="top" wrapText="1"/>
    </xf>
    <xf numFmtId="0" fontId="0" fillId="5" borderId="1" xfId="0" applyFill="1" applyBorder="1" applyAlignment="1" applyProtection="1">
      <alignment horizontal="center" vertical="top" wrapText="1"/>
    </xf>
    <xf numFmtId="0" fontId="2" fillId="5" borderId="8" xfId="0" applyFont="1" applyFill="1" applyBorder="1" applyAlignment="1" applyProtection="1">
      <alignment horizontal="center" vertical="top" wrapText="1"/>
    </xf>
    <xf numFmtId="9" fontId="0" fillId="5" borderId="3" xfId="0" applyNumberFormat="1" applyFill="1" applyBorder="1" applyAlignment="1" applyProtection="1">
      <alignment horizontal="center" vertical="top" wrapText="1"/>
    </xf>
    <xf numFmtId="0" fontId="2" fillId="4" borderId="27" xfId="0" applyFont="1" applyFill="1" applyBorder="1" applyAlignment="1" applyProtection="1">
      <alignment horizontal="center" vertical="top" wrapText="1"/>
    </xf>
    <xf numFmtId="165" fontId="2" fillId="0" borderId="0" xfId="0" applyNumberFormat="1" applyFont="1" applyBorder="1" applyAlignment="1" applyProtection="1">
      <alignment horizontal="left"/>
      <protection locked="0"/>
    </xf>
    <xf numFmtId="166" fontId="2" fillId="0" borderId="0" xfId="0" applyNumberFormat="1" applyFont="1" applyBorder="1" applyAlignment="1" applyProtection="1">
      <alignment horizontal="left"/>
      <protection locked="0"/>
    </xf>
    <xf numFmtId="1" fontId="2" fillId="0" borderId="0" xfId="0" applyNumberFormat="1" applyFont="1" applyBorder="1" applyAlignment="1" applyProtection="1">
      <alignment horizontal="left"/>
      <protection locked="0"/>
    </xf>
    <xf numFmtId="164" fontId="2" fillId="0" borderId="0" xfId="0" applyNumberFormat="1" applyFont="1" applyBorder="1" applyAlignment="1" applyProtection="1">
      <alignment horizontal="center"/>
    </xf>
    <xf numFmtId="14" fontId="2" fillId="0" borderId="0" xfId="0" applyNumberFormat="1" applyFont="1" applyBorder="1" applyAlignment="1" applyProtection="1">
      <alignment horizontal="left"/>
      <protection locked="0"/>
    </xf>
    <xf numFmtId="164" fontId="2" fillId="0" borderId="2" xfId="0" applyNumberFormat="1" applyFont="1" applyBorder="1" applyProtection="1"/>
    <xf numFmtId="3" fontId="2" fillId="0" borderId="2" xfId="0" applyNumberFormat="1" applyFont="1" applyBorder="1" applyAlignment="1" applyProtection="1">
      <alignment horizontal="center"/>
    </xf>
    <xf numFmtId="164" fontId="2" fillId="5" borderId="9" xfId="0" applyNumberFormat="1" applyFont="1" applyFill="1" applyBorder="1" applyAlignment="1" applyProtection="1">
      <alignment horizontal="right"/>
      <protection locked="0"/>
    </xf>
    <xf numFmtId="164" fontId="2" fillId="5" borderId="29" xfId="0" applyNumberFormat="1" applyFont="1" applyFill="1" applyBorder="1" applyAlignment="1" applyProtection="1">
      <alignment horizontal="right"/>
      <protection locked="0"/>
    </xf>
    <xf numFmtId="1" fontId="2" fillId="0" borderId="2" xfId="0" applyNumberFormat="1" applyFont="1" applyBorder="1" applyAlignment="1" applyProtection="1">
      <alignment horizontal="right"/>
      <protection locked="0"/>
    </xf>
    <xf numFmtId="164" fontId="2" fillId="5" borderId="26" xfId="0" applyNumberFormat="1" applyFont="1" applyFill="1" applyBorder="1" applyAlignment="1" applyProtection="1">
      <alignment horizontal="right"/>
      <protection locked="0"/>
    </xf>
    <xf numFmtId="164" fontId="2" fillId="5" borderId="30" xfId="0" applyNumberFormat="1" applyFont="1" applyFill="1" applyBorder="1" applyAlignment="1" applyProtection="1">
      <alignment horizontal="right"/>
      <protection locked="0"/>
    </xf>
    <xf numFmtId="2" fontId="2" fillId="0" borderId="0" xfId="0" applyNumberFormat="1" applyFont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0" fillId="0" borderId="0" xfId="0" applyAlignment="1"/>
    <xf numFmtId="0" fontId="0" fillId="0" borderId="0" xfId="0" applyBorder="1" applyAlignment="1" applyProtection="1">
      <alignment vertical="top"/>
      <protection locked="0"/>
    </xf>
    <xf numFmtId="0" fontId="0" fillId="0" borderId="0" xfId="0" applyBorder="1"/>
    <xf numFmtId="0" fontId="0" fillId="0" borderId="0" xfId="0" applyBorder="1" applyAlignment="1"/>
    <xf numFmtId="0" fontId="3" fillId="2" borderId="0" xfId="0" applyFont="1" applyFill="1" applyBorder="1" applyAlignment="1" applyProtection="1">
      <alignment horizontal="center"/>
    </xf>
    <xf numFmtId="1" fontId="2" fillId="0" borderId="2" xfId="0" applyNumberFormat="1" applyFont="1" applyBorder="1" applyAlignment="1" applyProtection="1">
      <protection locked="0"/>
    </xf>
    <xf numFmtId="0" fontId="2" fillId="0" borderId="7" xfId="0" applyFont="1" applyFill="1" applyBorder="1" applyAlignment="1" applyProtection="1">
      <alignment horizontal="center"/>
    </xf>
    <xf numFmtId="164" fontId="0" fillId="0" borderId="3" xfId="0" applyNumberFormat="1" applyFill="1" applyBorder="1" applyProtection="1"/>
    <xf numFmtId="1" fontId="0" fillId="0" borderId="3" xfId="0" applyNumberFormat="1" applyFill="1" applyBorder="1" applyAlignment="1" applyProtection="1">
      <alignment horizontal="center"/>
    </xf>
    <xf numFmtId="164" fontId="0" fillId="0" borderId="1" xfId="0" applyNumberFormat="1" applyFill="1" applyBorder="1" applyProtection="1"/>
    <xf numFmtId="164" fontId="0" fillId="0" borderId="7" xfId="0" applyNumberFormat="1" applyFill="1" applyBorder="1" applyProtection="1"/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left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 vertical="top" wrapText="1"/>
    </xf>
    <xf numFmtId="164" fontId="0" fillId="9" borderId="1" xfId="0" applyNumberFormat="1" applyFill="1" applyBorder="1" applyProtection="1"/>
    <xf numFmtId="49" fontId="4" fillId="0" borderId="1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165" fontId="0" fillId="0" borderId="12" xfId="0" applyNumberFormat="1" applyBorder="1" applyAlignment="1" applyProtection="1">
      <alignment horizontal="center"/>
      <protection locked="0"/>
    </xf>
    <xf numFmtId="165" fontId="0" fillId="0" borderId="13" xfId="0" applyNumberFormat="1" applyBorder="1" applyAlignment="1" applyProtection="1">
      <alignment horizontal="center"/>
      <protection locked="0"/>
    </xf>
    <xf numFmtId="165" fontId="0" fillId="0" borderId="14" xfId="0" applyNumberForma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20" xfId="0" applyFont="1" applyBorder="1" applyAlignment="1" applyProtection="1">
      <alignment horizontal="left" vertical="top"/>
      <protection locked="0"/>
    </xf>
    <xf numFmtId="0" fontId="0" fillId="0" borderId="15" xfId="0" applyFont="1" applyBorder="1" applyAlignment="1" applyProtection="1">
      <alignment horizontal="left" vertical="top"/>
      <protection locked="0"/>
    </xf>
    <xf numFmtId="0" fontId="0" fillId="0" borderId="21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23" xfId="0" applyFont="1" applyBorder="1" applyAlignment="1" applyProtection="1">
      <alignment horizontal="left" vertical="top"/>
      <protection locked="0"/>
    </xf>
    <xf numFmtId="0" fontId="0" fillId="0" borderId="24" xfId="0" applyFont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center" vertical="top"/>
    </xf>
    <xf numFmtId="0" fontId="0" fillId="3" borderId="22" xfId="0" applyFill="1" applyBorder="1" applyAlignment="1" applyProtection="1">
      <alignment horizontal="center" vertical="top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 wrapText="1"/>
    </xf>
    <xf numFmtId="0" fontId="0" fillId="0" borderId="17" xfId="0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0" fillId="0" borderId="0" xfId="0" applyAlignment="1">
      <alignment horizontal="left" vertical="top" wrapText="1"/>
    </xf>
    <xf numFmtId="0" fontId="2" fillId="0" borderId="0" xfId="0" applyFont="1" applyAlignment="1" applyProtection="1">
      <alignment horizontal="right"/>
    </xf>
    <xf numFmtId="0" fontId="2" fillId="0" borderId="17" xfId="0" applyFont="1" applyBorder="1" applyAlignment="1" applyProtection="1">
      <alignment horizontal="right"/>
    </xf>
    <xf numFmtId="0" fontId="0" fillId="0" borderId="1" xfId="0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3" xfId="0" applyFont="1" applyBorder="1" applyAlignment="1" applyProtection="1">
      <alignment horizontal="left" wrapText="1"/>
      <protection locked="0"/>
    </xf>
    <xf numFmtId="0" fontId="2" fillId="0" borderId="14" xfId="0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</xf>
    <xf numFmtId="0" fontId="0" fillId="2" borderId="1" xfId="0" applyFill="1" applyBorder="1" applyAlignment="1" applyProtection="1">
      <alignment horizontal="center" wrapText="1"/>
    </xf>
    <xf numFmtId="0" fontId="3" fillId="2" borderId="21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0" fillId="0" borderId="18" xfId="0" applyBorder="1" applyAlignment="1" applyProtection="1">
      <alignment horizontal="left"/>
    </xf>
    <xf numFmtId="0" fontId="0" fillId="0" borderId="18" xfId="0" applyBorder="1" applyAlignment="1" applyProtection="1">
      <alignment horizontal="right"/>
    </xf>
    <xf numFmtId="0" fontId="0" fillId="0" borderId="17" xfId="0" applyBorder="1" applyAlignment="1" applyProtection="1">
      <alignment horizontal="right"/>
    </xf>
    <xf numFmtId="165" fontId="2" fillId="0" borderId="12" xfId="0" applyNumberFormat="1" applyFont="1" applyBorder="1" applyAlignment="1" applyProtection="1">
      <alignment horizontal="left"/>
      <protection locked="0"/>
    </xf>
    <xf numFmtId="165" fontId="2" fillId="0" borderId="14" xfId="0" applyNumberFormat="1" applyFont="1" applyBorder="1" applyAlignment="1" applyProtection="1">
      <alignment horizontal="left"/>
      <protection locked="0"/>
    </xf>
    <xf numFmtId="49" fontId="4" fillId="0" borderId="7" xfId="0" applyNumberFormat="1" applyFont="1" applyBorder="1" applyAlignment="1" applyProtection="1">
      <alignment horizontal="left"/>
      <protection locked="0"/>
    </xf>
    <xf numFmtId="49" fontId="4" fillId="0" borderId="11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</xf>
    <xf numFmtId="0" fontId="0" fillId="0" borderId="17" xfId="0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166" fontId="2" fillId="0" borderId="12" xfId="0" applyNumberFormat="1" applyFont="1" applyBorder="1" applyAlignment="1" applyProtection="1">
      <alignment horizontal="left"/>
      <protection locked="0"/>
    </xf>
    <xf numFmtId="166" fontId="2" fillId="0" borderId="14" xfId="0" applyNumberFormat="1" applyFont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17" xfId="0" applyBorder="1" applyAlignment="1" applyProtection="1">
      <alignment horizontal="left"/>
    </xf>
    <xf numFmtId="49" fontId="2" fillId="0" borderId="12" xfId="0" applyNumberFormat="1" applyFont="1" applyFill="1" applyBorder="1" applyAlignment="1" applyProtection="1">
      <alignment horizontal="left" vertical="top"/>
      <protection locked="0"/>
    </xf>
    <xf numFmtId="49" fontId="2" fillId="0" borderId="13" xfId="0" applyNumberFormat="1" applyFont="1" applyFill="1" applyBorder="1" applyAlignment="1" applyProtection="1">
      <alignment horizontal="left" vertical="top"/>
      <protection locked="0"/>
    </xf>
    <xf numFmtId="49" fontId="2" fillId="0" borderId="14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right"/>
    </xf>
    <xf numFmtId="0" fontId="0" fillId="0" borderId="1" xfId="0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center" vertical="top"/>
    </xf>
  </cellXfs>
  <cellStyles count="1">
    <cellStyle name="Standard" xfId="0" builtinId="0"/>
  </cellStyles>
  <dxfs count="38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orlagen\prg2000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prg2000"/>
    </sheetNames>
    <definedNames>
      <definedName name="DataGetValue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5"/>
  <sheetViews>
    <sheetView workbookViewId="0"/>
  </sheetViews>
  <sheetFormatPr baseColWidth="10" defaultRowHeight="15" x14ac:dyDescent="0.25"/>
  <cols>
    <col min="1" max="1" width="52.28515625" style="24" bestFit="1" customWidth="1"/>
    <col min="2" max="2" width="120.7109375" style="24" customWidth="1"/>
    <col min="3" max="3" width="17.85546875" style="24" bestFit="1" customWidth="1"/>
    <col min="4" max="16384" width="11.42578125" style="24"/>
  </cols>
  <sheetData>
    <row r="1" spans="1:3" x14ac:dyDescent="0.25">
      <c r="A1" s="24" t="s">
        <v>49</v>
      </c>
      <c r="B1" s="24" t="s">
        <v>164</v>
      </c>
      <c r="C1" s="24" t="s">
        <v>50</v>
      </c>
    </row>
    <row r="2" spans="1:3" x14ac:dyDescent="0.25">
      <c r="A2" s="24" t="s">
        <v>45</v>
      </c>
      <c r="B2" s="24" t="s">
        <v>36</v>
      </c>
      <c r="C2" s="24" t="s">
        <v>46</v>
      </c>
    </row>
    <row r="3" spans="1:3" x14ac:dyDescent="0.25">
      <c r="A3" s="24" t="s">
        <v>94</v>
      </c>
      <c r="B3" s="24" t="s">
        <v>95</v>
      </c>
      <c r="C3" s="24" t="s">
        <v>55</v>
      </c>
    </row>
    <row r="4" spans="1:3" x14ac:dyDescent="0.25">
      <c r="A4" s="24" t="s">
        <v>35</v>
      </c>
      <c r="B4" s="24" t="s">
        <v>36</v>
      </c>
    </row>
    <row r="5" spans="1:3" x14ac:dyDescent="0.25">
      <c r="A5" s="24" t="s">
        <v>39</v>
      </c>
      <c r="B5" s="24" t="s">
        <v>145</v>
      </c>
    </row>
    <row r="6" spans="1:3" x14ac:dyDescent="0.25">
      <c r="A6" s="24" t="s">
        <v>60</v>
      </c>
      <c r="B6" s="24" t="s">
        <v>61</v>
      </c>
      <c r="C6" s="24" t="s">
        <v>55</v>
      </c>
    </row>
    <row r="7" spans="1:3" x14ac:dyDescent="0.25">
      <c r="A7" s="24" t="s">
        <v>76</v>
      </c>
      <c r="B7" s="24" t="s">
        <v>65</v>
      </c>
      <c r="C7" s="24" t="s">
        <v>55</v>
      </c>
    </row>
    <row r="8" spans="1:3" x14ac:dyDescent="0.25">
      <c r="A8" s="24" t="s">
        <v>73</v>
      </c>
      <c r="B8" s="24" t="s">
        <v>74</v>
      </c>
      <c r="C8" s="24" t="s">
        <v>55</v>
      </c>
    </row>
    <row r="9" spans="1:3" x14ac:dyDescent="0.25">
      <c r="A9" s="24" t="s">
        <v>69</v>
      </c>
      <c r="B9" s="24" t="s">
        <v>70</v>
      </c>
      <c r="C9" s="24" t="s">
        <v>55</v>
      </c>
    </row>
    <row r="10" spans="1:3" x14ac:dyDescent="0.25">
      <c r="A10" s="24" t="s">
        <v>64</v>
      </c>
      <c r="B10" s="24" t="s">
        <v>65</v>
      </c>
      <c r="C10" s="24" t="s">
        <v>55</v>
      </c>
    </row>
    <row r="11" spans="1:3" x14ac:dyDescent="0.25">
      <c r="A11" s="24" t="s">
        <v>75</v>
      </c>
      <c r="B11" s="24" t="s">
        <v>65</v>
      </c>
      <c r="C11" s="24" t="s">
        <v>55</v>
      </c>
    </row>
    <row r="12" spans="1:3" x14ac:dyDescent="0.25">
      <c r="A12" s="24" t="s">
        <v>67</v>
      </c>
      <c r="B12" s="24" t="s">
        <v>68</v>
      </c>
      <c r="C12" s="24" t="s">
        <v>55</v>
      </c>
    </row>
    <row r="13" spans="1:3" x14ac:dyDescent="0.25">
      <c r="A13" s="24" t="s">
        <v>62</v>
      </c>
      <c r="B13" s="24" t="s">
        <v>63</v>
      </c>
      <c r="C13" s="24" t="s">
        <v>55</v>
      </c>
    </row>
    <row r="14" spans="1:3" x14ac:dyDescent="0.25">
      <c r="A14" s="24" t="s">
        <v>66</v>
      </c>
      <c r="B14" s="24">
        <v>2608</v>
      </c>
      <c r="C14" s="24" t="s">
        <v>55</v>
      </c>
    </row>
    <row r="15" spans="1:3" x14ac:dyDescent="0.25">
      <c r="A15" s="24" t="s">
        <v>71</v>
      </c>
      <c r="B15" s="24" t="s">
        <v>72</v>
      </c>
      <c r="C15" s="24" t="s">
        <v>55</v>
      </c>
    </row>
    <row r="16" spans="1:3" x14ac:dyDescent="0.25">
      <c r="A16" s="24" t="s">
        <v>101</v>
      </c>
      <c r="B16" s="24" t="s">
        <v>102</v>
      </c>
      <c r="C16" s="24" t="s">
        <v>55</v>
      </c>
    </row>
    <row r="17" spans="1:3" x14ac:dyDescent="0.25">
      <c r="A17" s="24" t="s">
        <v>37</v>
      </c>
      <c r="B17" s="24" t="s">
        <v>148</v>
      </c>
    </row>
    <row r="18" spans="1:3" x14ac:dyDescent="0.25">
      <c r="A18" s="24" t="s">
        <v>38</v>
      </c>
      <c r="B18" s="24" t="s">
        <v>36</v>
      </c>
    </row>
    <row r="19" spans="1:3" x14ac:dyDescent="0.25">
      <c r="A19" s="24" t="s">
        <v>51</v>
      </c>
      <c r="B19" s="24" t="s">
        <v>164</v>
      </c>
      <c r="C19" s="24" t="s">
        <v>50</v>
      </c>
    </row>
    <row r="20" spans="1:3" x14ac:dyDescent="0.25">
      <c r="A20" s="24" t="s">
        <v>47</v>
      </c>
      <c r="B20" s="24" t="s">
        <v>36</v>
      </c>
    </row>
    <row r="21" spans="1:3" x14ac:dyDescent="0.25">
      <c r="A21" s="24" t="s">
        <v>31</v>
      </c>
      <c r="B21" s="24">
        <v>0</v>
      </c>
    </row>
    <row r="22" spans="1:3" x14ac:dyDescent="0.25">
      <c r="A22" s="24" t="s">
        <v>120</v>
      </c>
      <c r="B22" s="24" t="s">
        <v>158</v>
      </c>
      <c r="C22" s="24" t="s">
        <v>121</v>
      </c>
    </row>
    <row r="23" spans="1:3" x14ac:dyDescent="0.25">
      <c r="A23" s="24" t="s">
        <v>34</v>
      </c>
      <c r="B23" s="24" t="s">
        <v>147</v>
      </c>
    </row>
    <row r="24" spans="1:3" x14ac:dyDescent="0.25">
      <c r="A24" s="24" t="s">
        <v>52</v>
      </c>
      <c r="B24" s="24" t="s">
        <v>15</v>
      </c>
    </row>
    <row r="25" spans="1:3" x14ac:dyDescent="0.25">
      <c r="A25" s="24" t="s">
        <v>29</v>
      </c>
      <c r="B25" s="24" t="s">
        <v>163</v>
      </c>
      <c r="C25" s="24" t="s">
        <v>30</v>
      </c>
    </row>
    <row r="26" spans="1:3" x14ac:dyDescent="0.25">
      <c r="A26" s="24" t="s">
        <v>77</v>
      </c>
      <c r="B26" s="24" t="s">
        <v>61</v>
      </c>
      <c r="C26" s="24" t="s">
        <v>55</v>
      </c>
    </row>
    <row r="27" spans="1:3" x14ac:dyDescent="0.25">
      <c r="A27" s="24" t="s">
        <v>78</v>
      </c>
      <c r="B27" s="24" t="s">
        <v>74</v>
      </c>
      <c r="C27" s="24" t="s">
        <v>55</v>
      </c>
    </row>
    <row r="28" spans="1:3" x14ac:dyDescent="0.25">
      <c r="A28" s="24" t="s">
        <v>79</v>
      </c>
      <c r="B28" s="24" t="s">
        <v>70</v>
      </c>
      <c r="C28" s="24" t="s">
        <v>55</v>
      </c>
    </row>
    <row r="29" spans="1:3" x14ac:dyDescent="0.25">
      <c r="A29" s="24" t="s">
        <v>80</v>
      </c>
      <c r="B29" s="24" t="s">
        <v>68</v>
      </c>
      <c r="C29" s="24" t="s">
        <v>55</v>
      </c>
    </row>
    <row r="30" spans="1:3" x14ac:dyDescent="0.25">
      <c r="A30" s="24" t="s">
        <v>83</v>
      </c>
      <c r="B30" s="24" t="s">
        <v>65</v>
      </c>
      <c r="C30" s="24" t="s">
        <v>55</v>
      </c>
    </row>
    <row r="31" spans="1:3" x14ac:dyDescent="0.25">
      <c r="A31" s="24" t="s">
        <v>96</v>
      </c>
      <c r="B31" s="24" t="s">
        <v>97</v>
      </c>
      <c r="C31" s="24" t="s">
        <v>55</v>
      </c>
    </row>
    <row r="32" spans="1:3" x14ac:dyDescent="0.25">
      <c r="A32" s="24" t="s">
        <v>84</v>
      </c>
      <c r="B32" s="24" t="s">
        <v>85</v>
      </c>
      <c r="C32" s="24" t="s">
        <v>55</v>
      </c>
    </row>
    <row r="33" spans="1:3" x14ac:dyDescent="0.25">
      <c r="A33" s="24" t="s">
        <v>103</v>
      </c>
      <c r="B33" s="24" t="s">
        <v>85</v>
      </c>
    </row>
    <row r="34" spans="1:3" x14ac:dyDescent="0.25">
      <c r="A34" s="24" t="s">
        <v>86</v>
      </c>
      <c r="B34" s="24" t="s">
        <v>87</v>
      </c>
      <c r="C34" s="24" t="s">
        <v>55</v>
      </c>
    </row>
    <row r="35" spans="1:3" x14ac:dyDescent="0.25">
      <c r="A35" s="24" t="s">
        <v>104</v>
      </c>
      <c r="B35" s="24" t="s">
        <v>105</v>
      </c>
    </row>
    <row r="36" spans="1:3" x14ac:dyDescent="0.25">
      <c r="A36" s="24" t="s">
        <v>88</v>
      </c>
      <c r="B36" s="24" t="s">
        <v>89</v>
      </c>
      <c r="C36" s="24" t="s">
        <v>55</v>
      </c>
    </row>
    <row r="37" spans="1:3" x14ac:dyDescent="0.25">
      <c r="A37" s="24" t="s">
        <v>106</v>
      </c>
      <c r="B37" s="24" t="s">
        <v>89</v>
      </c>
    </row>
    <row r="38" spans="1:3" x14ac:dyDescent="0.25">
      <c r="A38" s="24" t="s">
        <v>90</v>
      </c>
      <c r="B38" s="24" t="s">
        <v>91</v>
      </c>
      <c r="C38" s="24" t="s">
        <v>55</v>
      </c>
    </row>
    <row r="39" spans="1:3" x14ac:dyDescent="0.25">
      <c r="A39" s="24" t="s">
        <v>107</v>
      </c>
      <c r="B39" s="24" t="s">
        <v>91</v>
      </c>
    </row>
    <row r="40" spans="1:3" x14ac:dyDescent="0.25">
      <c r="A40" s="24" t="s">
        <v>92</v>
      </c>
      <c r="B40" s="24" t="s">
        <v>93</v>
      </c>
      <c r="C40" s="24" t="s">
        <v>55</v>
      </c>
    </row>
    <row r="41" spans="1:3" x14ac:dyDescent="0.25">
      <c r="A41" s="24" t="s">
        <v>108</v>
      </c>
      <c r="B41" s="24" t="s">
        <v>93</v>
      </c>
    </row>
    <row r="42" spans="1:3" x14ac:dyDescent="0.25">
      <c r="A42" s="24" t="s">
        <v>82</v>
      </c>
      <c r="B42" s="24" t="s">
        <v>63</v>
      </c>
      <c r="C42" s="24" t="s">
        <v>55</v>
      </c>
    </row>
    <row r="43" spans="1:3" x14ac:dyDescent="0.25">
      <c r="A43" s="24" t="s">
        <v>81</v>
      </c>
      <c r="B43" s="24">
        <v>2608</v>
      </c>
      <c r="C43" s="24" t="s">
        <v>55</v>
      </c>
    </row>
    <row r="44" spans="1:3" x14ac:dyDescent="0.25">
      <c r="A44" s="24" t="s">
        <v>109</v>
      </c>
    </row>
    <row r="45" spans="1:3" x14ac:dyDescent="0.25">
      <c r="A45" s="24" t="s">
        <v>48</v>
      </c>
      <c r="B45" s="24" t="s">
        <v>36</v>
      </c>
    </row>
    <row r="46" spans="1:3" x14ac:dyDescent="0.25">
      <c r="A46" s="24" t="s">
        <v>32</v>
      </c>
      <c r="B46" s="24" t="s">
        <v>33</v>
      </c>
    </row>
    <row r="47" spans="1:3" x14ac:dyDescent="0.25">
      <c r="A47" s="24" t="s">
        <v>53</v>
      </c>
      <c r="B47" s="24" t="s">
        <v>36</v>
      </c>
    </row>
    <row r="48" spans="1:3" x14ac:dyDescent="0.25">
      <c r="A48" s="24" t="s">
        <v>40</v>
      </c>
      <c r="B48" s="24" t="s">
        <v>41</v>
      </c>
    </row>
    <row r="49" spans="1:3" x14ac:dyDescent="0.25">
      <c r="A49" s="24" t="s">
        <v>118</v>
      </c>
      <c r="B49" s="24" t="s">
        <v>157</v>
      </c>
      <c r="C49" s="24" t="s">
        <v>119</v>
      </c>
    </row>
    <row r="50" spans="1:3" x14ac:dyDescent="0.25">
      <c r="A50" s="24" t="s">
        <v>115</v>
      </c>
      <c r="B50" s="24" t="s">
        <v>156</v>
      </c>
      <c r="C50" s="24" t="s">
        <v>55</v>
      </c>
    </row>
    <row r="51" spans="1:3" x14ac:dyDescent="0.25">
      <c r="A51" s="24" t="s">
        <v>110</v>
      </c>
      <c r="B51" s="24" t="s">
        <v>152</v>
      </c>
      <c r="C51" s="24" t="s">
        <v>55</v>
      </c>
    </row>
    <row r="52" spans="1:3" x14ac:dyDescent="0.25">
      <c r="A52" s="24" t="s">
        <v>114</v>
      </c>
      <c r="B52" s="24" t="s">
        <v>155</v>
      </c>
      <c r="C52" s="24" t="s">
        <v>55</v>
      </c>
    </row>
    <row r="53" spans="1:3" x14ac:dyDescent="0.25">
      <c r="A53" s="24" t="s">
        <v>113</v>
      </c>
      <c r="B53" s="24">
        <v>37130</v>
      </c>
      <c r="C53" s="24" t="s">
        <v>55</v>
      </c>
    </row>
    <row r="54" spans="1:3" x14ac:dyDescent="0.25">
      <c r="A54" s="24" t="s">
        <v>112</v>
      </c>
      <c r="B54" s="24" t="s">
        <v>154</v>
      </c>
      <c r="C54" s="24" t="s">
        <v>55</v>
      </c>
    </row>
    <row r="55" spans="1:3" x14ac:dyDescent="0.25">
      <c r="A55" s="24" t="s">
        <v>111</v>
      </c>
      <c r="B55" s="24" t="s">
        <v>153</v>
      </c>
      <c r="C55" s="24" t="s">
        <v>55</v>
      </c>
    </row>
    <row r="56" spans="1:3" x14ac:dyDescent="0.25">
      <c r="A56" s="24" t="s">
        <v>117</v>
      </c>
      <c r="B56" s="24" t="s">
        <v>65</v>
      </c>
      <c r="C56" s="24" t="s">
        <v>55</v>
      </c>
    </row>
    <row r="57" spans="1:3" x14ac:dyDescent="0.25">
      <c r="A57" s="24" t="s">
        <v>116</v>
      </c>
      <c r="B57" s="24" t="s">
        <v>61</v>
      </c>
      <c r="C57" s="24" t="s">
        <v>55</v>
      </c>
    </row>
    <row r="58" spans="1:3" x14ac:dyDescent="0.25">
      <c r="A58" s="24" t="s">
        <v>125</v>
      </c>
      <c r="B58" s="24" t="s">
        <v>102</v>
      </c>
    </row>
    <row r="59" spans="1:3" x14ac:dyDescent="0.25">
      <c r="A59" s="24" t="s">
        <v>126</v>
      </c>
      <c r="B59" s="24" t="s">
        <v>159</v>
      </c>
    </row>
    <row r="60" spans="1:3" x14ac:dyDescent="0.25">
      <c r="A60" s="24" t="s">
        <v>127</v>
      </c>
      <c r="B60" s="24" t="s">
        <v>160</v>
      </c>
    </row>
    <row r="61" spans="1:3" x14ac:dyDescent="0.25">
      <c r="A61" s="24" t="s">
        <v>128</v>
      </c>
      <c r="B61" s="24" t="s">
        <v>161</v>
      </c>
    </row>
    <row r="62" spans="1:3" x14ac:dyDescent="0.25">
      <c r="A62" s="24" t="s">
        <v>129</v>
      </c>
    </row>
    <row r="63" spans="1:3" x14ac:dyDescent="0.25">
      <c r="A63" s="24" t="s">
        <v>130</v>
      </c>
      <c r="B63" s="24" t="s">
        <v>162</v>
      </c>
    </row>
    <row r="64" spans="1:3" x14ac:dyDescent="0.25">
      <c r="A64" s="24" t="s">
        <v>56</v>
      </c>
      <c r="B64" s="24" t="s">
        <v>150</v>
      </c>
      <c r="C64" s="24" t="s">
        <v>55</v>
      </c>
    </row>
    <row r="65" spans="1:3" x14ac:dyDescent="0.25">
      <c r="A65" s="24" t="s">
        <v>59</v>
      </c>
    </row>
    <row r="66" spans="1:3" x14ac:dyDescent="0.25">
      <c r="A66" s="24" t="s">
        <v>58</v>
      </c>
      <c r="B66" s="24">
        <v>2017359</v>
      </c>
    </row>
    <row r="67" spans="1:3" x14ac:dyDescent="0.25">
      <c r="A67" s="24" t="s">
        <v>98</v>
      </c>
      <c r="C67" s="24" t="s">
        <v>55</v>
      </c>
    </row>
    <row r="68" spans="1:3" x14ac:dyDescent="0.25">
      <c r="A68" s="24" t="s">
        <v>54</v>
      </c>
      <c r="B68" s="24" t="s">
        <v>149</v>
      </c>
      <c r="C68" s="24" t="s">
        <v>55</v>
      </c>
    </row>
    <row r="69" spans="1:3" x14ac:dyDescent="0.25">
      <c r="A69" s="24" t="s">
        <v>57</v>
      </c>
      <c r="B69" s="24" t="s">
        <v>151</v>
      </c>
    </row>
    <row r="70" spans="1:3" x14ac:dyDescent="0.25">
      <c r="A70" s="24" t="s">
        <v>122</v>
      </c>
      <c r="B70" s="24" t="s">
        <v>102</v>
      </c>
      <c r="C70" s="24" t="s">
        <v>55</v>
      </c>
    </row>
    <row r="71" spans="1:3" x14ac:dyDescent="0.25">
      <c r="A71" s="24" t="s">
        <v>123</v>
      </c>
      <c r="B71" s="24" t="s">
        <v>61</v>
      </c>
      <c r="C71" s="24" t="s">
        <v>55</v>
      </c>
    </row>
    <row r="72" spans="1:3" x14ac:dyDescent="0.25">
      <c r="A72" s="24" t="s">
        <v>124</v>
      </c>
      <c r="B72" s="24" t="s">
        <v>65</v>
      </c>
      <c r="C72" s="24" t="s">
        <v>55</v>
      </c>
    </row>
    <row r="73" spans="1:3" x14ac:dyDescent="0.25">
      <c r="A73" s="24" t="s">
        <v>42</v>
      </c>
      <c r="B73" s="24" t="s">
        <v>36</v>
      </c>
    </row>
    <row r="74" spans="1:3" x14ac:dyDescent="0.25">
      <c r="A74" s="24" t="s">
        <v>43</v>
      </c>
      <c r="B74" s="24" t="s">
        <v>44</v>
      </c>
    </row>
    <row r="75" spans="1:3" x14ac:dyDescent="0.25">
      <c r="A75" s="24" t="s">
        <v>99</v>
      </c>
      <c r="B75" s="24" t="s">
        <v>100</v>
      </c>
      <c r="C75" s="24" t="s">
        <v>55</v>
      </c>
    </row>
  </sheetData>
  <sortState ref="A1:C75">
    <sortCondition ref="A1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8"/>
  <sheetViews>
    <sheetView showGridLines="0" tabSelected="1" zoomScale="90" zoomScaleNormal="90" workbookViewId="0">
      <selection activeCell="K4" sqref="K4:L4"/>
    </sheetView>
  </sheetViews>
  <sheetFormatPr baseColWidth="10" defaultRowHeight="15" x14ac:dyDescent="0.25"/>
  <cols>
    <col min="1" max="2" width="9.140625" customWidth="1"/>
    <col min="3" max="3" width="10.85546875" customWidth="1"/>
    <col min="4" max="4" width="9.5703125" customWidth="1"/>
    <col min="5" max="5" width="12.42578125" customWidth="1"/>
    <col min="6" max="6" width="10.85546875" customWidth="1"/>
    <col min="7" max="7" width="11.42578125" customWidth="1"/>
    <col min="8" max="8" width="9.85546875" customWidth="1"/>
    <col min="9" max="9" width="10.42578125" customWidth="1"/>
    <col min="10" max="10" width="11.5703125" customWidth="1"/>
    <col min="11" max="11" width="11" style="2" customWidth="1"/>
    <col min="12" max="12" width="11.85546875" customWidth="1"/>
    <col min="13" max="13" width="9.5703125" customWidth="1"/>
    <col min="14" max="14" width="10.42578125" customWidth="1"/>
    <col min="15" max="15" width="12.7109375" customWidth="1"/>
    <col min="16" max="17" width="11.42578125" hidden="1" customWidth="1"/>
    <col min="18" max="18" width="12.5703125" customWidth="1"/>
    <col min="19" max="19" width="11.140625" customWidth="1"/>
    <col min="20" max="20" width="13" customWidth="1"/>
    <col min="21" max="22" width="11.42578125" hidden="1" customWidth="1"/>
    <col min="23" max="23" width="12.42578125" customWidth="1"/>
    <col min="26" max="26" width="47.7109375" hidden="1" customWidth="1"/>
  </cols>
  <sheetData>
    <row r="1" spans="1:26" ht="18.75" x14ac:dyDescent="0.3">
      <c r="A1" s="127" t="s">
        <v>15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81"/>
      <c r="U1" s="81"/>
      <c r="V1" s="81"/>
      <c r="W1" s="81"/>
      <c r="Z1" t="s">
        <v>194</v>
      </c>
    </row>
    <row r="2" spans="1:26" x14ac:dyDescent="0.25">
      <c r="A2" s="143" t="s">
        <v>16</v>
      </c>
      <c r="B2" s="144"/>
      <c r="C2" s="113"/>
      <c r="D2" s="114"/>
      <c r="E2" s="114"/>
      <c r="F2" s="115"/>
      <c r="G2" s="115"/>
      <c r="H2" s="116"/>
      <c r="I2" s="129" t="s">
        <v>23</v>
      </c>
      <c r="J2" s="125"/>
      <c r="K2" s="132"/>
      <c r="L2" s="133"/>
      <c r="M2" s="62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Z2" t="s">
        <v>193</v>
      </c>
    </row>
    <row r="3" spans="1:26" x14ac:dyDescent="0.25">
      <c r="A3" s="145" t="s">
        <v>17</v>
      </c>
      <c r="B3" s="146"/>
      <c r="C3" s="113"/>
      <c r="D3" s="114"/>
      <c r="E3" s="114"/>
      <c r="F3" s="115"/>
      <c r="G3" s="115"/>
      <c r="H3" s="116"/>
      <c r="I3" s="129" t="s">
        <v>24</v>
      </c>
      <c r="J3" s="125"/>
      <c r="K3" s="132"/>
      <c r="L3" s="133"/>
      <c r="M3" s="62"/>
      <c r="N3" s="80"/>
      <c r="O3" s="80"/>
      <c r="P3" s="80"/>
      <c r="Q3" s="80"/>
      <c r="R3" s="80"/>
      <c r="S3" s="80"/>
      <c r="T3" s="80"/>
      <c r="U3" s="80"/>
      <c r="V3" s="80"/>
      <c r="W3" s="80"/>
      <c r="X3" s="79"/>
      <c r="Z3" t="s">
        <v>192</v>
      </c>
    </row>
    <row r="4" spans="1:26" ht="17.25" customHeight="1" x14ac:dyDescent="0.25">
      <c r="A4" s="111" t="s">
        <v>136</v>
      </c>
      <c r="B4" s="112"/>
      <c r="C4" s="113"/>
      <c r="D4" s="114"/>
      <c r="E4" s="114"/>
      <c r="F4" s="115"/>
      <c r="G4" s="115"/>
      <c r="H4" s="116"/>
      <c r="I4" s="1" t="s">
        <v>25</v>
      </c>
      <c r="J4" s="1"/>
      <c r="K4" s="139"/>
      <c r="L4" s="140"/>
      <c r="M4" s="53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Z4" t="s">
        <v>191</v>
      </c>
    </row>
    <row r="5" spans="1:26" ht="8.25" customHeight="1" x14ac:dyDescent="0.25">
      <c r="A5" s="28"/>
      <c r="B5" s="28"/>
      <c r="C5" s="28"/>
      <c r="D5" s="51"/>
      <c r="E5" s="51"/>
      <c r="F5" s="28"/>
      <c r="G5" s="28"/>
      <c r="H5" s="28"/>
      <c r="I5" s="28"/>
      <c r="J5" s="28"/>
      <c r="K5" s="28"/>
      <c r="L5" s="28"/>
      <c r="M5" s="54"/>
      <c r="N5" s="78"/>
      <c r="O5" s="78"/>
      <c r="P5" s="78"/>
      <c r="Q5" s="78"/>
      <c r="R5" s="78"/>
      <c r="S5" s="78"/>
      <c r="T5" s="78"/>
      <c r="U5" s="78"/>
      <c r="V5" s="78"/>
      <c r="W5" s="78"/>
      <c r="X5" s="79"/>
    </row>
    <row r="6" spans="1:26" ht="15" customHeight="1" x14ac:dyDescent="0.25">
      <c r="A6" s="122" t="s">
        <v>167</v>
      </c>
      <c r="B6" s="123"/>
      <c r="C6" s="124"/>
      <c r="D6" s="90"/>
      <c r="E6" s="90"/>
      <c r="F6" s="37" t="s">
        <v>134</v>
      </c>
      <c r="G6" s="25"/>
      <c r="H6" s="36"/>
      <c r="I6" s="137" t="s">
        <v>137</v>
      </c>
      <c r="J6" s="138"/>
      <c r="K6" s="141"/>
      <c r="L6" s="142"/>
      <c r="M6" s="63"/>
      <c r="N6" s="78"/>
      <c r="O6" s="78"/>
      <c r="P6" s="78"/>
      <c r="Q6" s="78"/>
      <c r="R6" s="78"/>
      <c r="S6" s="78"/>
      <c r="T6" s="78"/>
      <c r="U6" s="78"/>
      <c r="V6" s="78"/>
      <c r="W6" s="78"/>
      <c r="X6" s="79"/>
    </row>
    <row r="7" spans="1:26" x14ac:dyDescent="0.25">
      <c r="A7" s="1"/>
      <c r="B7" s="13"/>
      <c r="C7" s="13"/>
      <c r="D7" s="52"/>
      <c r="E7" s="52"/>
      <c r="F7" s="13"/>
      <c r="G7" s="13"/>
      <c r="H7" s="1"/>
      <c r="K7"/>
      <c r="N7" s="78"/>
      <c r="O7" s="78"/>
      <c r="P7" s="78"/>
      <c r="Q7" s="78"/>
      <c r="R7" s="78"/>
      <c r="S7" s="78"/>
      <c r="T7" s="78"/>
      <c r="U7" s="78"/>
      <c r="V7" s="78"/>
      <c r="W7" s="78"/>
      <c r="X7" s="79"/>
    </row>
    <row r="8" spans="1:26" x14ac:dyDescent="0.25">
      <c r="A8" s="125" t="s">
        <v>135</v>
      </c>
      <c r="B8" s="125"/>
      <c r="C8" s="147" t="s">
        <v>20</v>
      </c>
      <c r="D8" s="148"/>
      <c r="E8" s="148"/>
      <c r="F8" s="148"/>
      <c r="G8" s="149"/>
      <c r="H8" s="130" t="s">
        <v>168</v>
      </c>
      <c r="I8" s="131"/>
      <c r="J8" s="38"/>
      <c r="K8" s="14" t="s">
        <v>18</v>
      </c>
      <c r="L8" s="38"/>
      <c r="M8" s="62"/>
      <c r="N8" s="78"/>
      <c r="O8" s="78"/>
      <c r="P8" s="78"/>
      <c r="Q8" s="78"/>
      <c r="R8" s="78"/>
      <c r="S8" s="78"/>
      <c r="T8" s="78"/>
      <c r="U8" s="78"/>
      <c r="V8" s="78"/>
      <c r="W8" s="78"/>
      <c r="X8" s="79"/>
    </row>
    <row r="9" spans="1:26" x14ac:dyDescent="0.25">
      <c r="A9" s="125"/>
      <c r="B9" s="125"/>
      <c r="C9" s="13"/>
      <c r="D9" s="52"/>
      <c r="E9" s="52"/>
      <c r="F9" s="13"/>
      <c r="G9" s="13"/>
      <c r="H9" s="1"/>
      <c r="I9" s="14" t="s">
        <v>144</v>
      </c>
      <c r="J9" s="39"/>
      <c r="K9" s="14" t="s">
        <v>21</v>
      </c>
      <c r="L9" s="39"/>
      <c r="M9" s="64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</row>
    <row r="10" spans="1:26" ht="6.75" customHeight="1" x14ac:dyDescent="0.25">
      <c r="A10" s="35"/>
      <c r="B10" s="35"/>
      <c r="C10" s="35"/>
      <c r="D10" s="52"/>
      <c r="E10" s="52"/>
      <c r="F10" s="35"/>
      <c r="G10" s="35"/>
      <c r="H10" s="1"/>
      <c r="I10" s="14"/>
      <c r="J10" s="1"/>
      <c r="K10" s="1"/>
      <c r="L10" s="1"/>
      <c r="M10" s="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</row>
    <row r="11" spans="1:26" x14ac:dyDescent="0.25">
      <c r="A11" s="151" t="s">
        <v>146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79"/>
    </row>
    <row r="12" spans="1:26" x14ac:dyDescent="0.25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79"/>
    </row>
    <row r="13" spans="1:26" x14ac:dyDescent="0.25">
      <c r="A13" s="151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79"/>
    </row>
    <row r="14" spans="1:26" x14ac:dyDescent="0.25">
      <c r="A14" s="151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79"/>
    </row>
    <row r="15" spans="1:26" ht="7.5" customHeight="1" x14ac:dyDescent="0.25">
      <c r="A15" s="1"/>
      <c r="B15" s="14"/>
      <c r="C15" s="1"/>
      <c r="D15" s="1"/>
      <c r="E15" s="1"/>
      <c r="F15" s="1"/>
      <c r="G15" s="1"/>
      <c r="H15" s="1"/>
      <c r="I15" s="1"/>
      <c r="J15" s="1"/>
      <c r="K15" s="27"/>
      <c r="L15" s="1"/>
      <c r="M15" s="1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9"/>
    </row>
    <row r="16" spans="1:26" x14ac:dyDescent="0.25">
      <c r="A16" s="150" t="s">
        <v>142</v>
      </c>
      <c r="B16" s="150"/>
      <c r="C16" s="150"/>
      <c r="D16" s="150"/>
      <c r="E16" s="150"/>
      <c r="F16" s="131"/>
      <c r="G16" s="139" t="s">
        <v>141</v>
      </c>
      <c r="H16" s="152"/>
      <c r="I16" s="152"/>
      <c r="J16" s="152"/>
      <c r="K16" s="152"/>
      <c r="L16" s="140"/>
      <c r="M16" s="53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9"/>
    </row>
    <row r="17" spans="1:24" ht="6" customHeight="1" x14ac:dyDescent="0.25">
      <c r="A17" s="41"/>
      <c r="B17" s="41"/>
      <c r="C17" s="40"/>
      <c r="D17" s="50"/>
      <c r="E17" s="50"/>
      <c r="F17" s="42"/>
      <c r="G17" s="42"/>
      <c r="H17" s="42"/>
      <c r="I17" s="42"/>
      <c r="J17" s="42"/>
      <c r="K17" s="42"/>
      <c r="L17" s="27"/>
      <c r="M17" s="27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9"/>
    </row>
    <row r="18" spans="1:24" ht="30.75" customHeight="1" x14ac:dyDescent="0.25">
      <c r="G18" s="126" t="s">
        <v>139</v>
      </c>
      <c r="H18" s="126"/>
      <c r="I18" s="126"/>
      <c r="J18" s="126" t="s">
        <v>140</v>
      </c>
      <c r="K18" s="126"/>
      <c r="L18" s="126"/>
      <c r="M18" s="75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9"/>
    </row>
    <row r="19" spans="1:24" ht="32.25" customHeight="1" x14ac:dyDescent="0.25">
      <c r="G19" s="6" t="s">
        <v>28</v>
      </c>
      <c r="H19" s="6" t="s">
        <v>26</v>
      </c>
      <c r="I19" s="8" t="s">
        <v>0</v>
      </c>
      <c r="J19" s="6" t="s">
        <v>28</v>
      </c>
      <c r="K19" s="6" t="s">
        <v>138</v>
      </c>
      <c r="L19" s="8" t="s">
        <v>0</v>
      </c>
      <c r="M19" s="76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9"/>
    </row>
    <row r="20" spans="1:24" x14ac:dyDescent="0.25">
      <c r="A20" s="95" t="s">
        <v>165</v>
      </c>
      <c r="B20" s="95"/>
      <c r="C20" s="96"/>
      <c r="D20" s="97"/>
      <c r="E20" s="97"/>
      <c r="F20" s="98"/>
      <c r="G20" s="43"/>
      <c r="H20" s="44"/>
      <c r="I20" s="45">
        <f t="shared" ref="I20:I25" si="0">G20*H20*52/12</f>
        <v>0</v>
      </c>
      <c r="J20" s="43"/>
      <c r="K20" s="44"/>
      <c r="L20" s="48">
        <f t="shared" ref="L20:L25" si="1">J20*K20</f>
        <v>0</v>
      </c>
      <c r="M20" s="65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9"/>
    </row>
    <row r="21" spans="1:24" x14ac:dyDescent="0.25">
      <c r="A21" s="95" t="s">
        <v>165</v>
      </c>
      <c r="B21" s="95"/>
      <c r="C21" s="96"/>
      <c r="D21" s="97"/>
      <c r="E21" s="97"/>
      <c r="F21" s="98"/>
      <c r="G21" s="43"/>
      <c r="H21" s="44"/>
      <c r="I21" s="45">
        <f t="shared" si="0"/>
        <v>0</v>
      </c>
      <c r="J21" s="43"/>
      <c r="K21" s="44"/>
      <c r="L21" s="48">
        <f t="shared" si="1"/>
        <v>0</v>
      </c>
      <c r="M21" s="65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9"/>
    </row>
    <row r="22" spans="1:24" x14ac:dyDescent="0.25">
      <c r="A22" s="95" t="s">
        <v>165</v>
      </c>
      <c r="B22" s="95"/>
      <c r="C22" s="96"/>
      <c r="D22" s="97"/>
      <c r="E22" s="97"/>
      <c r="F22" s="98"/>
      <c r="G22" s="43"/>
      <c r="H22" s="44"/>
      <c r="I22" s="45">
        <f t="shared" si="0"/>
        <v>0</v>
      </c>
      <c r="J22" s="43"/>
      <c r="K22" s="44"/>
      <c r="L22" s="48">
        <f t="shared" si="1"/>
        <v>0</v>
      </c>
      <c r="M22" s="65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9"/>
    </row>
    <row r="23" spans="1:24" x14ac:dyDescent="0.25">
      <c r="A23" s="95" t="s">
        <v>165</v>
      </c>
      <c r="B23" s="95"/>
      <c r="C23" s="96"/>
      <c r="D23" s="97"/>
      <c r="E23" s="97"/>
      <c r="F23" s="98"/>
      <c r="G23" s="43"/>
      <c r="H23" s="44"/>
      <c r="I23" s="45">
        <f t="shared" si="0"/>
        <v>0</v>
      </c>
      <c r="J23" s="43"/>
      <c r="K23" s="44"/>
      <c r="L23" s="48">
        <f t="shared" si="1"/>
        <v>0</v>
      </c>
      <c r="M23" s="65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9"/>
    </row>
    <row r="24" spans="1:24" x14ac:dyDescent="0.25">
      <c r="A24" s="95" t="s">
        <v>165</v>
      </c>
      <c r="B24" s="95"/>
      <c r="C24" s="96"/>
      <c r="D24" s="97"/>
      <c r="E24" s="97"/>
      <c r="F24" s="98"/>
      <c r="G24" s="43"/>
      <c r="H24" s="44"/>
      <c r="I24" s="45">
        <f t="shared" si="0"/>
        <v>0</v>
      </c>
      <c r="J24" s="43"/>
      <c r="K24" s="44"/>
      <c r="L24" s="48">
        <f t="shared" si="1"/>
        <v>0</v>
      </c>
      <c r="M24" s="65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9"/>
    </row>
    <row r="25" spans="1:24" x14ac:dyDescent="0.25">
      <c r="A25" s="95" t="s">
        <v>165</v>
      </c>
      <c r="B25" s="95"/>
      <c r="C25" s="96"/>
      <c r="D25" s="97"/>
      <c r="E25" s="97"/>
      <c r="F25" s="98"/>
      <c r="G25" s="43"/>
      <c r="H25" s="44"/>
      <c r="I25" s="45">
        <f t="shared" si="0"/>
        <v>0</v>
      </c>
      <c r="J25" s="43"/>
      <c r="K25" s="44"/>
      <c r="L25" s="48">
        <f t="shared" si="1"/>
        <v>0</v>
      </c>
      <c r="M25" s="65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9"/>
    </row>
    <row r="26" spans="1:24" ht="8.25" customHeight="1" x14ac:dyDescent="0.25">
      <c r="A26" s="46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9"/>
    </row>
    <row r="27" spans="1:24" x14ac:dyDescent="0.25">
      <c r="A27" s="100" t="s">
        <v>166</v>
      </c>
      <c r="B27" s="101"/>
      <c r="C27" s="101"/>
      <c r="D27" s="101"/>
      <c r="E27" s="101"/>
      <c r="F27" s="101"/>
      <c r="G27" s="153" t="s">
        <v>5</v>
      </c>
      <c r="H27" s="153"/>
      <c r="I27" s="153"/>
      <c r="J27" s="153"/>
      <c r="K27" s="153"/>
      <c r="L27" s="153"/>
      <c r="M27" s="153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9"/>
    </row>
    <row r="28" spans="1:24" x14ac:dyDescent="0.25">
      <c r="A28" s="102"/>
      <c r="B28" s="103"/>
      <c r="C28" s="103"/>
      <c r="D28" s="103"/>
      <c r="E28" s="103"/>
      <c r="F28" s="103"/>
      <c r="G28" s="106" t="s">
        <v>27</v>
      </c>
      <c r="H28" s="106"/>
      <c r="I28" s="106"/>
      <c r="J28" s="106"/>
      <c r="K28" s="107"/>
      <c r="L28" s="19" t="s">
        <v>4</v>
      </c>
      <c r="M28" s="19" t="s">
        <v>195</v>
      </c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9"/>
    </row>
    <row r="29" spans="1:24" x14ac:dyDescent="0.25">
      <c r="A29" s="104"/>
      <c r="B29" s="105"/>
      <c r="C29" s="105"/>
      <c r="D29" s="105"/>
      <c r="E29" s="105"/>
      <c r="F29" s="105"/>
      <c r="G29" s="108" t="s">
        <v>194</v>
      </c>
      <c r="H29" s="109"/>
      <c r="I29" s="109"/>
      <c r="J29" s="109"/>
      <c r="K29" s="110"/>
      <c r="L29" s="29">
        <f>IF(G29=Z2,800,IF(G29=Z3,1000,IF(G29=Z4,1100,0)))</f>
        <v>0</v>
      </c>
      <c r="M29" s="29">
        <f>IF(G29=Z2,500,IF(G29=Z3,600,IF(G29=Z4,700,0)))</f>
        <v>0</v>
      </c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9"/>
    </row>
    <row r="30" spans="1:24" ht="6" customHeight="1" x14ac:dyDescent="0.25">
      <c r="A30" s="30"/>
      <c r="B30" s="30"/>
      <c r="C30" s="31"/>
      <c r="D30" s="31"/>
      <c r="E30" s="31"/>
      <c r="F30" s="30"/>
      <c r="G30" s="30"/>
      <c r="H30" s="31"/>
      <c r="I30" s="32"/>
      <c r="J30" s="32"/>
      <c r="K30" s="32"/>
      <c r="L30" s="33"/>
      <c r="M30" s="33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79"/>
    </row>
    <row r="31" spans="1:24" x14ac:dyDescent="0.25">
      <c r="A31" s="99" t="s">
        <v>143</v>
      </c>
      <c r="B31" s="99"/>
      <c r="C31" s="99"/>
      <c r="D31" s="99"/>
      <c r="E31" s="99"/>
      <c r="F31" s="99"/>
      <c r="G31" s="99"/>
      <c r="H31" s="99"/>
      <c r="I31" s="49" t="s">
        <v>19</v>
      </c>
      <c r="J31" s="91"/>
      <c r="K31" s="49" t="s">
        <v>18</v>
      </c>
      <c r="L31" s="91"/>
      <c r="M31" s="66"/>
      <c r="N31" s="77"/>
      <c r="O31" s="77"/>
      <c r="P31" s="77"/>
      <c r="Q31" s="77"/>
      <c r="R31" s="77"/>
      <c r="S31" s="77"/>
      <c r="T31" s="77"/>
      <c r="U31" s="77"/>
      <c r="V31" s="77"/>
      <c r="W31" s="77"/>
    </row>
    <row r="32" spans="1:24" x14ac:dyDescent="0.25">
      <c r="A32" s="125" t="s">
        <v>177</v>
      </c>
      <c r="B32" s="125"/>
      <c r="C32" s="125"/>
      <c r="D32" s="125"/>
      <c r="E32" s="125"/>
      <c r="F32" s="125"/>
      <c r="G32" s="1"/>
      <c r="H32" s="1"/>
      <c r="I32" s="1"/>
      <c r="J32" s="1"/>
      <c r="K32" s="4"/>
      <c r="L32" s="1"/>
      <c r="M32" s="1"/>
    </row>
    <row r="33" spans="1:24" x14ac:dyDescent="0.25">
      <c r="A33" s="118" t="s">
        <v>1</v>
      </c>
      <c r="B33" s="118"/>
      <c r="C33" s="118"/>
      <c r="D33" s="118"/>
      <c r="E33" s="118"/>
      <c r="F33" s="118"/>
      <c r="G33" s="34"/>
      <c r="H33" s="118" t="s">
        <v>144</v>
      </c>
      <c r="I33" s="119"/>
      <c r="J33" s="82"/>
      <c r="K33" s="34" t="s">
        <v>21</v>
      </c>
      <c r="L33" s="39"/>
      <c r="M33" s="74" t="s">
        <v>176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</row>
    <row r="34" spans="1:24" s="10" customFormat="1" ht="7.5" customHeight="1" thickBo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4"/>
      <c r="L34" s="1"/>
      <c r="M34" s="1"/>
    </row>
    <row r="35" spans="1:24" ht="47.25" customHeight="1" x14ac:dyDescent="0.25">
      <c r="A35" s="16" t="s">
        <v>2</v>
      </c>
      <c r="B35" s="16" t="s">
        <v>3</v>
      </c>
      <c r="C35" s="16" t="s">
        <v>170</v>
      </c>
      <c r="D35" s="16" t="s">
        <v>173</v>
      </c>
      <c r="E35" s="16" t="s">
        <v>174</v>
      </c>
      <c r="F35" s="16" t="s">
        <v>171</v>
      </c>
      <c r="G35" s="7" t="s">
        <v>10</v>
      </c>
      <c r="H35" s="7" t="s">
        <v>189</v>
      </c>
      <c r="I35" s="8" t="s">
        <v>11</v>
      </c>
      <c r="J35" s="8" t="s">
        <v>9</v>
      </c>
      <c r="K35" s="15" t="s">
        <v>6</v>
      </c>
      <c r="L35" s="20" t="s">
        <v>7</v>
      </c>
      <c r="M35" s="20" t="s">
        <v>175</v>
      </c>
      <c r="N35" s="22" t="s">
        <v>8</v>
      </c>
      <c r="O35" s="60" t="s">
        <v>190</v>
      </c>
      <c r="P35" s="57" t="s">
        <v>172</v>
      </c>
      <c r="Q35" s="58" t="s">
        <v>178</v>
      </c>
      <c r="R35" s="58" t="s">
        <v>181</v>
      </c>
      <c r="S35" s="59" t="s">
        <v>169</v>
      </c>
      <c r="T35" s="60" t="s">
        <v>190</v>
      </c>
      <c r="U35" s="57" t="s">
        <v>172</v>
      </c>
      <c r="V35" s="58" t="s">
        <v>182</v>
      </c>
      <c r="W35" s="92" t="s">
        <v>180</v>
      </c>
    </row>
    <row r="36" spans="1:24" x14ac:dyDescent="0.25">
      <c r="A36" s="18"/>
      <c r="B36" s="18"/>
      <c r="C36" s="17"/>
      <c r="D36" s="17"/>
      <c r="E36" s="68" t="str">
        <f>IF(D36=0,"voller Monat",B36-A36+1)</f>
        <v>voller Monat</v>
      </c>
      <c r="F36" s="67">
        <f>IF(D36="anteilig",E36/30*C36,C36)</f>
        <v>0</v>
      </c>
      <c r="G36" s="5">
        <f>F36 *100/100</f>
        <v>0</v>
      </c>
      <c r="H36" s="26">
        <v>19</v>
      </c>
      <c r="I36" s="3">
        <f>G36*H36/100</f>
        <v>0</v>
      </c>
      <c r="J36" s="3">
        <f t="shared" ref="J36:J41" si="2">G36+I36</f>
        <v>0</v>
      </c>
      <c r="K36" s="83" t="str">
        <f>IF(G$29="!!!Bitte Auswahl treffen!!!","auswählen",IF(W36&lt;M$29,"kein",IF(W36&lt;L$29,"vermindert","voll")))</f>
        <v>voll</v>
      </c>
      <c r="L36" s="23">
        <f>IF(M36=0,IF(C36=0,0,IF(D36="anteilig",E36/30*S36,S36)),"manuell")</f>
        <v>0</v>
      </c>
      <c r="M36" s="69"/>
      <c r="N36" s="21">
        <f>IF(M36=0,J36-L36,J36-M36)</f>
        <v>0</v>
      </c>
      <c r="O36" s="84">
        <f>C36</f>
        <v>0</v>
      </c>
      <c r="P36" s="85">
        <f>H36</f>
        <v>19</v>
      </c>
      <c r="Q36" s="86">
        <f>O36*P36/100</f>
        <v>0</v>
      </c>
      <c r="R36" s="86">
        <f>O36+Q36</f>
        <v>0</v>
      </c>
      <c r="S36" s="23">
        <f>IF(W36&lt;M$29,0,IF(W36&lt;L$29,M$29,L$29))</f>
        <v>0</v>
      </c>
      <c r="T36" s="84">
        <f>C36 *100/100</f>
        <v>0</v>
      </c>
      <c r="U36" s="85">
        <f>H36</f>
        <v>19</v>
      </c>
      <c r="V36" s="86">
        <f>T36*U36/100</f>
        <v>0</v>
      </c>
      <c r="W36" s="93">
        <f>T36+V36</f>
        <v>0</v>
      </c>
      <c r="X36" s="56"/>
    </row>
    <row r="37" spans="1:24" x14ac:dyDescent="0.25">
      <c r="A37" s="18"/>
      <c r="B37" s="18"/>
      <c r="C37" s="17"/>
      <c r="D37" s="17"/>
      <c r="E37" s="68" t="str">
        <f t="shared" ref="E37:E41" si="3">IF(D37=0,"voller Monat",B37-A37+1)</f>
        <v>voller Monat</v>
      </c>
      <c r="F37" s="67">
        <f t="shared" ref="F37:F41" si="4">IF(D37="anteilig",E37/30*C37,C37)</f>
        <v>0</v>
      </c>
      <c r="G37" s="5">
        <f t="shared" ref="G37:G38" si="5">F37 *100/100</f>
        <v>0</v>
      </c>
      <c r="H37" s="26">
        <v>19</v>
      </c>
      <c r="I37" s="3">
        <f t="shared" ref="I37:I38" si="6">G37*H37/100</f>
        <v>0</v>
      </c>
      <c r="J37" s="3">
        <f t="shared" si="2"/>
        <v>0</v>
      </c>
      <c r="K37" s="83" t="str">
        <f t="shared" ref="K37:K41" si="7">IF(G$29="!!!Bitte Auswahl treffen!!!","auswählen",IF(W37&lt;M$29,"kein",IF(W37&lt;L$29,"vermindert","voll")))</f>
        <v>voll</v>
      </c>
      <c r="L37" s="23">
        <f t="shared" ref="L37:L41" si="8">IF(M37=0,IF(C37=0,0,IF(D37="anteilig",E37/30*S37,S37)),"manuell")</f>
        <v>0</v>
      </c>
      <c r="M37" s="69"/>
      <c r="N37" s="21">
        <f t="shared" ref="N37:N41" si="9">IF(M37=0,J37-L37,J37-M37)</f>
        <v>0</v>
      </c>
      <c r="O37" s="84">
        <f t="shared" ref="O37:O41" si="10">C37</f>
        <v>0</v>
      </c>
      <c r="P37" s="85">
        <f t="shared" ref="P37:P41" si="11">H37</f>
        <v>19</v>
      </c>
      <c r="Q37" s="86">
        <f t="shared" ref="Q37:Q41" si="12">O37*P37/100</f>
        <v>0</v>
      </c>
      <c r="R37" s="86">
        <f t="shared" ref="R37:R41" si="13">O37+Q37</f>
        <v>0</v>
      </c>
      <c r="S37" s="23">
        <f t="shared" ref="S37:S41" si="14">IF(W37&lt;M$29,0,IF(W37&lt;L$29,M$29,L$29))</f>
        <v>0</v>
      </c>
      <c r="T37" s="84">
        <f t="shared" ref="T37:T41" si="15">C37 *100/100</f>
        <v>0</v>
      </c>
      <c r="U37" s="85">
        <f t="shared" ref="U37:U41" si="16">H37</f>
        <v>19</v>
      </c>
      <c r="V37" s="86">
        <f t="shared" ref="V37:V41" si="17">T37*U37/100</f>
        <v>0</v>
      </c>
      <c r="W37" s="93">
        <f t="shared" ref="W37:W41" si="18">T37+V37</f>
        <v>0</v>
      </c>
    </row>
    <row r="38" spans="1:24" x14ac:dyDescent="0.25">
      <c r="A38" s="18"/>
      <c r="B38" s="18"/>
      <c r="C38" s="17"/>
      <c r="D38" s="17"/>
      <c r="E38" s="68" t="str">
        <f t="shared" si="3"/>
        <v>voller Monat</v>
      </c>
      <c r="F38" s="67">
        <f t="shared" si="4"/>
        <v>0</v>
      </c>
      <c r="G38" s="5">
        <f t="shared" si="5"/>
        <v>0</v>
      </c>
      <c r="H38" s="26">
        <v>19</v>
      </c>
      <c r="I38" s="3">
        <f t="shared" si="6"/>
        <v>0</v>
      </c>
      <c r="J38" s="3">
        <f t="shared" si="2"/>
        <v>0</v>
      </c>
      <c r="K38" s="83" t="str">
        <f t="shared" si="7"/>
        <v>voll</v>
      </c>
      <c r="L38" s="23">
        <f t="shared" si="8"/>
        <v>0</v>
      </c>
      <c r="M38" s="69"/>
      <c r="N38" s="21">
        <f t="shared" si="9"/>
        <v>0</v>
      </c>
      <c r="O38" s="84">
        <f t="shared" si="10"/>
        <v>0</v>
      </c>
      <c r="P38" s="85">
        <f t="shared" si="11"/>
        <v>19</v>
      </c>
      <c r="Q38" s="86">
        <f t="shared" si="12"/>
        <v>0</v>
      </c>
      <c r="R38" s="86">
        <f t="shared" si="13"/>
        <v>0</v>
      </c>
      <c r="S38" s="23">
        <f t="shared" si="14"/>
        <v>0</v>
      </c>
      <c r="T38" s="84">
        <f t="shared" si="15"/>
        <v>0</v>
      </c>
      <c r="U38" s="85">
        <f t="shared" si="16"/>
        <v>19</v>
      </c>
      <c r="V38" s="86">
        <f t="shared" si="17"/>
        <v>0</v>
      </c>
      <c r="W38" s="93">
        <f t="shared" si="18"/>
        <v>0</v>
      </c>
    </row>
    <row r="39" spans="1:24" x14ac:dyDescent="0.25">
      <c r="A39" s="18"/>
      <c r="B39" s="18"/>
      <c r="C39" s="17"/>
      <c r="D39" s="17"/>
      <c r="E39" s="68" t="str">
        <f t="shared" si="3"/>
        <v>voller Monat</v>
      </c>
      <c r="F39" s="67">
        <f t="shared" si="4"/>
        <v>0</v>
      </c>
      <c r="G39" s="5">
        <f>F39 *100/100</f>
        <v>0</v>
      </c>
      <c r="H39" s="26">
        <v>19</v>
      </c>
      <c r="I39" s="3">
        <f>G39*H39/100</f>
        <v>0</v>
      </c>
      <c r="J39" s="3">
        <f t="shared" si="2"/>
        <v>0</v>
      </c>
      <c r="K39" s="83" t="str">
        <f t="shared" si="7"/>
        <v>voll</v>
      </c>
      <c r="L39" s="23">
        <f t="shared" si="8"/>
        <v>0</v>
      </c>
      <c r="M39" s="69"/>
      <c r="N39" s="21">
        <f t="shared" si="9"/>
        <v>0</v>
      </c>
      <c r="O39" s="84">
        <f t="shared" si="10"/>
        <v>0</v>
      </c>
      <c r="P39" s="85">
        <f t="shared" si="11"/>
        <v>19</v>
      </c>
      <c r="Q39" s="86">
        <f t="shared" si="12"/>
        <v>0</v>
      </c>
      <c r="R39" s="86">
        <f t="shared" si="13"/>
        <v>0</v>
      </c>
      <c r="S39" s="23">
        <f t="shared" si="14"/>
        <v>0</v>
      </c>
      <c r="T39" s="84">
        <f t="shared" si="15"/>
        <v>0</v>
      </c>
      <c r="U39" s="85">
        <f t="shared" si="16"/>
        <v>19</v>
      </c>
      <c r="V39" s="86">
        <f t="shared" si="17"/>
        <v>0</v>
      </c>
      <c r="W39" s="93">
        <f t="shared" si="18"/>
        <v>0</v>
      </c>
    </row>
    <row r="40" spans="1:24" x14ac:dyDescent="0.25">
      <c r="A40" s="18"/>
      <c r="B40" s="18"/>
      <c r="C40" s="17"/>
      <c r="D40" s="17"/>
      <c r="E40" s="68" t="str">
        <f t="shared" si="3"/>
        <v>voller Monat</v>
      </c>
      <c r="F40" s="67">
        <f t="shared" si="4"/>
        <v>0</v>
      </c>
      <c r="G40" s="5">
        <f t="shared" ref="G40:G41" si="19">F40 *100/100</f>
        <v>0</v>
      </c>
      <c r="H40" s="26">
        <v>19</v>
      </c>
      <c r="I40" s="3">
        <f t="shared" ref="I40:I41" si="20">G40*H40/100</f>
        <v>0</v>
      </c>
      <c r="J40" s="3">
        <f t="shared" si="2"/>
        <v>0</v>
      </c>
      <c r="K40" s="83" t="str">
        <f t="shared" si="7"/>
        <v>voll</v>
      </c>
      <c r="L40" s="23">
        <f t="shared" si="8"/>
        <v>0</v>
      </c>
      <c r="M40" s="69"/>
      <c r="N40" s="21">
        <f t="shared" si="9"/>
        <v>0</v>
      </c>
      <c r="O40" s="84">
        <f t="shared" si="10"/>
        <v>0</v>
      </c>
      <c r="P40" s="85">
        <f t="shared" si="11"/>
        <v>19</v>
      </c>
      <c r="Q40" s="86">
        <f t="shared" si="12"/>
        <v>0</v>
      </c>
      <c r="R40" s="86">
        <f t="shared" si="13"/>
        <v>0</v>
      </c>
      <c r="S40" s="23">
        <f t="shared" si="14"/>
        <v>0</v>
      </c>
      <c r="T40" s="84">
        <f t="shared" si="15"/>
        <v>0</v>
      </c>
      <c r="U40" s="85">
        <f t="shared" si="16"/>
        <v>19</v>
      </c>
      <c r="V40" s="86">
        <f t="shared" si="17"/>
        <v>0</v>
      </c>
      <c r="W40" s="93">
        <f t="shared" si="18"/>
        <v>0</v>
      </c>
    </row>
    <row r="41" spans="1:24" x14ac:dyDescent="0.25">
      <c r="A41" s="18"/>
      <c r="B41" s="18"/>
      <c r="C41" s="17"/>
      <c r="D41" s="17"/>
      <c r="E41" s="68" t="str">
        <f t="shared" si="3"/>
        <v>voller Monat</v>
      </c>
      <c r="F41" s="67">
        <f t="shared" si="4"/>
        <v>0</v>
      </c>
      <c r="G41" s="5">
        <f t="shared" si="19"/>
        <v>0</v>
      </c>
      <c r="H41" s="26">
        <v>19</v>
      </c>
      <c r="I41" s="3">
        <f t="shared" si="20"/>
        <v>0</v>
      </c>
      <c r="J41" s="3">
        <f t="shared" si="2"/>
        <v>0</v>
      </c>
      <c r="K41" s="83" t="str">
        <f t="shared" si="7"/>
        <v>voll</v>
      </c>
      <c r="L41" s="23">
        <f t="shared" si="8"/>
        <v>0</v>
      </c>
      <c r="M41" s="70"/>
      <c r="N41" s="21">
        <f t="shared" si="9"/>
        <v>0</v>
      </c>
      <c r="O41" s="84">
        <f t="shared" si="10"/>
        <v>0</v>
      </c>
      <c r="P41" s="85">
        <f t="shared" si="11"/>
        <v>19</v>
      </c>
      <c r="Q41" s="86">
        <f t="shared" si="12"/>
        <v>0</v>
      </c>
      <c r="R41" s="86">
        <f t="shared" si="13"/>
        <v>0</v>
      </c>
      <c r="S41" s="23">
        <f t="shared" si="14"/>
        <v>0</v>
      </c>
      <c r="T41" s="84">
        <f t="shared" si="15"/>
        <v>0</v>
      </c>
      <c r="U41" s="85">
        <f t="shared" si="16"/>
        <v>19</v>
      </c>
      <c r="V41" s="86">
        <f t="shared" si="17"/>
        <v>0</v>
      </c>
      <c r="W41" s="93">
        <f t="shared" si="18"/>
        <v>0</v>
      </c>
    </row>
    <row r="42" spans="1:24" ht="7.5" customHeight="1" x14ac:dyDescent="0.25">
      <c r="G42" s="2"/>
      <c r="J42" s="2"/>
      <c r="N42" s="2"/>
      <c r="T42" s="1"/>
      <c r="U42" s="1"/>
      <c r="V42" s="1"/>
      <c r="W42" s="1"/>
    </row>
    <row r="43" spans="1:24" ht="22.5" customHeight="1" x14ac:dyDescent="0.25">
      <c r="A43" s="120" t="s">
        <v>16</v>
      </c>
      <c r="B43" s="120"/>
      <c r="C43" s="121" t="e">
        <f ca="1">[1]!DataGetValue("Termin_Person_komplett")</f>
        <v>#NAME?</v>
      </c>
      <c r="D43" s="121"/>
      <c r="E43" s="121"/>
      <c r="F43" s="121"/>
      <c r="G43" s="121"/>
      <c r="H43" s="121"/>
      <c r="J43" s="2"/>
      <c r="N43" s="2"/>
      <c r="T43" s="1"/>
      <c r="U43" s="1"/>
      <c r="V43" s="1"/>
      <c r="W43" s="1"/>
    </row>
    <row r="44" spans="1:24" ht="8.25" customHeight="1" x14ac:dyDescent="0.25">
      <c r="G44" s="2"/>
      <c r="J44" s="2"/>
      <c r="N44" s="2"/>
      <c r="T44" s="1"/>
      <c r="U44" s="1"/>
      <c r="V44" s="1"/>
      <c r="W44" s="1"/>
    </row>
    <row r="45" spans="1:24" x14ac:dyDescent="0.25">
      <c r="A45" s="118" t="s">
        <v>12</v>
      </c>
      <c r="B45" s="118"/>
      <c r="C45" s="118"/>
      <c r="D45" s="118"/>
      <c r="E45" s="118"/>
      <c r="F45" s="118"/>
      <c r="G45" s="34"/>
      <c r="H45" s="118" t="s">
        <v>144</v>
      </c>
      <c r="I45" s="119"/>
      <c r="J45" s="71"/>
      <c r="K45" s="34" t="s">
        <v>21</v>
      </c>
      <c r="L45" s="71"/>
      <c r="M45" s="74" t="s">
        <v>176</v>
      </c>
      <c r="N45" s="134"/>
      <c r="O45" s="135"/>
      <c r="P45" s="135"/>
      <c r="Q45" s="135"/>
      <c r="R45" s="135"/>
      <c r="S45" s="135"/>
      <c r="T45" s="135"/>
      <c r="U45" s="135"/>
      <c r="V45" s="135"/>
      <c r="W45" s="136"/>
    </row>
    <row r="46" spans="1:24" s="12" customFormat="1" ht="6" customHeight="1" thickBot="1" x14ac:dyDescent="0.3">
      <c r="A46" s="1"/>
      <c r="B46" s="1"/>
      <c r="C46" s="1"/>
      <c r="D46" s="1"/>
      <c r="E46" s="1"/>
      <c r="F46" s="1"/>
      <c r="G46" s="4"/>
      <c r="H46" s="1"/>
      <c r="I46" s="1"/>
      <c r="J46" s="4"/>
      <c r="K46" s="4"/>
      <c r="L46" s="1"/>
      <c r="M46" s="1"/>
      <c r="N46" s="27"/>
      <c r="T46" s="88"/>
      <c r="U46" s="88"/>
      <c r="V46" s="88"/>
      <c r="W46" s="88"/>
    </row>
    <row r="47" spans="1:24" ht="60" x14ac:dyDescent="0.25">
      <c r="A47" s="16" t="s">
        <v>2</v>
      </c>
      <c r="B47" s="16" t="s">
        <v>3</v>
      </c>
      <c r="C47" s="16" t="s">
        <v>170</v>
      </c>
      <c r="D47" s="16" t="s">
        <v>173</v>
      </c>
      <c r="E47" s="16" t="s">
        <v>174</v>
      </c>
      <c r="F47" s="16" t="s">
        <v>171</v>
      </c>
      <c r="G47" s="11" t="s">
        <v>131</v>
      </c>
      <c r="H47" s="7" t="s">
        <v>189</v>
      </c>
      <c r="I47" s="8" t="s">
        <v>11</v>
      </c>
      <c r="J47" s="8" t="s">
        <v>9</v>
      </c>
      <c r="K47" s="9" t="s">
        <v>6</v>
      </c>
      <c r="L47" s="61" t="s">
        <v>7</v>
      </c>
      <c r="M47" s="20" t="s">
        <v>175</v>
      </c>
      <c r="N47" s="22" t="s">
        <v>8</v>
      </c>
      <c r="O47" s="60" t="s">
        <v>179</v>
      </c>
      <c r="P47" s="57" t="s">
        <v>172</v>
      </c>
      <c r="Q47" s="58" t="s">
        <v>178</v>
      </c>
      <c r="R47" s="58" t="s">
        <v>181</v>
      </c>
      <c r="S47" s="59" t="s">
        <v>169</v>
      </c>
      <c r="T47" s="60" t="s">
        <v>186</v>
      </c>
      <c r="U47" s="57" t="s">
        <v>172</v>
      </c>
      <c r="V47" s="58" t="s">
        <v>182</v>
      </c>
      <c r="W47" s="92" t="s">
        <v>183</v>
      </c>
    </row>
    <row r="48" spans="1:24" x14ac:dyDescent="0.25">
      <c r="A48" s="18"/>
      <c r="B48" s="18"/>
      <c r="C48" s="17"/>
      <c r="D48" s="17"/>
      <c r="E48" s="68" t="str">
        <f>IF(D48=0,"voller Monat",B48-A48+1)</f>
        <v>voller Monat</v>
      </c>
      <c r="F48" s="67">
        <f t="shared" ref="F48:F53" si="21">IF(D48="anteilig",E48/30*C48,C48)</f>
        <v>0</v>
      </c>
      <c r="G48" s="5">
        <f>F48 *90/100</f>
        <v>0</v>
      </c>
      <c r="H48" s="26">
        <v>19</v>
      </c>
      <c r="I48" s="3">
        <f>G48*H48/100</f>
        <v>0</v>
      </c>
      <c r="J48" s="3">
        <f t="shared" ref="J48:J53" si="22">G48+I48</f>
        <v>0</v>
      </c>
      <c r="K48" s="83" t="str">
        <f t="shared" ref="K48:K53" si="23">IF(G$29="!!!Bitte Auswahl treffen!!!","auswählen",IF(W48&lt;M$29,"kein",IF(W48&lt;L$29,"vermindert","voll")))</f>
        <v>voll</v>
      </c>
      <c r="L48" s="23">
        <f t="shared" ref="L48:L53" si="24">IF(M48=0,IF(C48=0,0,IF(D48="anteilig",E48/30*S48,S48)),"manuell")</f>
        <v>0</v>
      </c>
      <c r="M48" s="72"/>
      <c r="N48" s="21">
        <f>IF(M48=0,J48-L48,J48-M48)</f>
        <v>0</v>
      </c>
      <c r="O48" s="84">
        <f>C48</f>
        <v>0</v>
      </c>
      <c r="P48" s="85">
        <f>H48</f>
        <v>19</v>
      </c>
      <c r="Q48" s="86">
        <f>O48*P48/100</f>
        <v>0</v>
      </c>
      <c r="R48" s="87">
        <f t="shared" ref="R48:R53" si="25">O48+Q48</f>
        <v>0</v>
      </c>
      <c r="S48" s="23">
        <f t="shared" ref="S48:S53" si="26">IF(W48&lt;M$29,0,IF(W48&lt;L$29,M$29,L$29))</f>
        <v>0</v>
      </c>
      <c r="T48" s="84">
        <f>C48 *90/100</f>
        <v>0</v>
      </c>
      <c r="U48" s="85">
        <f>H48</f>
        <v>19</v>
      </c>
      <c r="V48" s="86">
        <f>T48*U48/100</f>
        <v>0</v>
      </c>
      <c r="W48" s="93">
        <f t="shared" ref="W48:W53" si="27">T48+V48</f>
        <v>0</v>
      </c>
    </row>
    <row r="49" spans="1:23" x14ac:dyDescent="0.25">
      <c r="A49" s="18"/>
      <c r="B49" s="18"/>
      <c r="C49" s="17"/>
      <c r="D49" s="17"/>
      <c r="E49" s="68" t="str">
        <f t="shared" ref="E49:E53" si="28">IF(D49=0,"voller Monat",B49-A49+1)</f>
        <v>voller Monat</v>
      </c>
      <c r="F49" s="67">
        <f t="shared" si="21"/>
        <v>0</v>
      </c>
      <c r="G49" s="5">
        <f t="shared" ref="G49:G50" si="29">F49 *90/100</f>
        <v>0</v>
      </c>
      <c r="H49" s="26">
        <v>19</v>
      </c>
      <c r="I49" s="3">
        <f t="shared" ref="I49:I50" si="30">G49*H49/100</f>
        <v>0</v>
      </c>
      <c r="J49" s="3">
        <f t="shared" si="22"/>
        <v>0</v>
      </c>
      <c r="K49" s="83" t="str">
        <f t="shared" si="23"/>
        <v>voll</v>
      </c>
      <c r="L49" s="23">
        <f t="shared" si="24"/>
        <v>0</v>
      </c>
      <c r="M49" s="72"/>
      <c r="N49" s="21">
        <f t="shared" ref="N49:N53" si="31">IF(M49=0,J49-L49,J49-M49)</f>
        <v>0</v>
      </c>
      <c r="O49" s="84">
        <f t="shared" ref="O49:O53" si="32">C49</f>
        <v>0</v>
      </c>
      <c r="P49" s="85">
        <f t="shared" ref="P49:P53" si="33">H49</f>
        <v>19</v>
      </c>
      <c r="Q49" s="86">
        <f t="shared" ref="Q49:Q50" si="34">O49*P49/100</f>
        <v>0</v>
      </c>
      <c r="R49" s="87">
        <f t="shared" si="25"/>
        <v>0</v>
      </c>
      <c r="S49" s="23">
        <f t="shared" si="26"/>
        <v>0</v>
      </c>
      <c r="T49" s="84">
        <f t="shared" ref="T49:T53" si="35">C49 *90/100</f>
        <v>0</v>
      </c>
      <c r="U49" s="85">
        <f t="shared" ref="U49:U53" si="36">H49</f>
        <v>19</v>
      </c>
      <c r="V49" s="86">
        <f t="shared" ref="V49:V50" si="37">T49*U49/100</f>
        <v>0</v>
      </c>
      <c r="W49" s="93">
        <f t="shared" si="27"/>
        <v>0</v>
      </c>
    </row>
    <row r="50" spans="1:23" x14ac:dyDescent="0.25">
      <c r="A50" s="18"/>
      <c r="B50" s="18"/>
      <c r="C50" s="17"/>
      <c r="D50" s="17"/>
      <c r="E50" s="68" t="str">
        <f t="shared" si="28"/>
        <v>voller Monat</v>
      </c>
      <c r="F50" s="67">
        <f t="shared" si="21"/>
        <v>0</v>
      </c>
      <c r="G50" s="5">
        <f t="shared" si="29"/>
        <v>0</v>
      </c>
      <c r="H50" s="26">
        <v>19</v>
      </c>
      <c r="I50" s="3">
        <f t="shared" si="30"/>
        <v>0</v>
      </c>
      <c r="J50" s="3">
        <f t="shared" si="22"/>
        <v>0</v>
      </c>
      <c r="K50" s="83" t="str">
        <f t="shared" si="23"/>
        <v>voll</v>
      </c>
      <c r="L50" s="23">
        <f t="shared" si="24"/>
        <v>0</v>
      </c>
      <c r="M50" s="72"/>
      <c r="N50" s="21">
        <f t="shared" si="31"/>
        <v>0</v>
      </c>
      <c r="O50" s="84">
        <f t="shared" si="32"/>
        <v>0</v>
      </c>
      <c r="P50" s="85">
        <f t="shared" si="33"/>
        <v>19</v>
      </c>
      <c r="Q50" s="86">
        <f t="shared" si="34"/>
        <v>0</v>
      </c>
      <c r="R50" s="87">
        <f t="shared" si="25"/>
        <v>0</v>
      </c>
      <c r="S50" s="23">
        <f t="shared" si="26"/>
        <v>0</v>
      </c>
      <c r="T50" s="84">
        <f t="shared" si="35"/>
        <v>0</v>
      </c>
      <c r="U50" s="85">
        <f t="shared" si="36"/>
        <v>19</v>
      </c>
      <c r="V50" s="86">
        <f t="shared" si="37"/>
        <v>0</v>
      </c>
      <c r="W50" s="93">
        <f t="shared" si="27"/>
        <v>0</v>
      </c>
    </row>
    <row r="51" spans="1:23" x14ac:dyDescent="0.25">
      <c r="A51" s="18"/>
      <c r="B51" s="18"/>
      <c r="C51" s="17"/>
      <c r="D51" s="17"/>
      <c r="E51" s="68" t="str">
        <f t="shared" si="28"/>
        <v>voller Monat</v>
      </c>
      <c r="F51" s="67">
        <f t="shared" si="21"/>
        <v>0</v>
      </c>
      <c r="G51" s="5">
        <f>F51 *90/100</f>
        <v>0</v>
      </c>
      <c r="H51" s="26">
        <v>19</v>
      </c>
      <c r="I51" s="3">
        <f>G51*H51/100</f>
        <v>0</v>
      </c>
      <c r="J51" s="3">
        <f t="shared" si="22"/>
        <v>0</v>
      </c>
      <c r="K51" s="83" t="str">
        <f t="shared" si="23"/>
        <v>voll</v>
      </c>
      <c r="L51" s="23">
        <f t="shared" si="24"/>
        <v>0</v>
      </c>
      <c r="M51" s="72"/>
      <c r="N51" s="21">
        <f t="shared" si="31"/>
        <v>0</v>
      </c>
      <c r="O51" s="84">
        <f t="shared" si="32"/>
        <v>0</v>
      </c>
      <c r="P51" s="85">
        <f t="shared" si="33"/>
        <v>19</v>
      </c>
      <c r="Q51" s="86">
        <f>O51*P51/100</f>
        <v>0</v>
      </c>
      <c r="R51" s="87">
        <f t="shared" si="25"/>
        <v>0</v>
      </c>
      <c r="S51" s="23">
        <f t="shared" si="26"/>
        <v>0</v>
      </c>
      <c r="T51" s="84">
        <f t="shared" si="35"/>
        <v>0</v>
      </c>
      <c r="U51" s="85">
        <f t="shared" si="36"/>
        <v>19</v>
      </c>
      <c r="V51" s="86">
        <f>T51*U51/100</f>
        <v>0</v>
      </c>
      <c r="W51" s="93">
        <f t="shared" si="27"/>
        <v>0</v>
      </c>
    </row>
    <row r="52" spans="1:23" x14ac:dyDescent="0.25">
      <c r="A52" s="18"/>
      <c r="B52" s="18"/>
      <c r="C52" s="17"/>
      <c r="D52" s="17"/>
      <c r="E52" s="68" t="str">
        <f t="shared" si="28"/>
        <v>voller Monat</v>
      </c>
      <c r="F52" s="67">
        <f t="shared" si="21"/>
        <v>0</v>
      </c>
      <c r="G52" s="5">
        <f t="shared" ref="G52:G53" si="38">F52 *90/100</f>
        <v>0</v>
      </c>
      <c r="H52" s="26">
        <v>19</v>
      </c>
      <c r="I52" s="3">
        <f t="shared" ref="I52:I53" si="39">G52*H52/100</f>
        <v>0</v>
      </c>
      <c r="J52" s="3">
        <f t="shared" si="22"/>
        <v>0</v>
      </c>
      <c r="K52" s="83" t="str">
        <f t="shared" si="23"/>
        <v>voll</v>
      </c>
      <c r="L52" s="23">
        <f t="shared" si="24"/>
        <v>0</v>
      </c>
      <c r="M52" s="72"/>
      <c r="N52" s="21">
        <f t="shared" si="31"/>
        <v>0</v>
      </c>
      <c r="O52" s="84">
        <f t="shared" si="32"/>
        <v>0</v>
      </c>
      <c r="P52" s="85">
        <f t="shared" si="33"/>
        <v>19</v>
      </c>
      <c r="Q52" s="86">
        <f t="shared" ref="Q52:Q53" si="40">O52*P52/100</f>
        <v>0</v>
      </c>
      <c r="R52" s="87">
        <f t="shared" si="25"/>
        <v>0</v>
      </c>
      <c r="S52" s="23">
        <f t="shared" si="26"/>
        <v>0</v>
      </c>
      <c r="T52" s="84">
        <f t="shared" si="35"/>
        <v>0</v>
      </c>
      <c r="U52" s="85">
        <f t="shared" si="36"/>
        <v>19</v>
      </c>
      <c r="V52" s="86">
        <f t="shared" ref="V52:V53" si="41">T52*U52/100</f>
        <v>0</v>
      </c>
      <c r="W52" s="93">
        <f t="shared" si="27"/>
        <v>0</v>
      </c>
    </row>
    <row r="53" spans="1:23" x14ac:dyDescent="0.25">
      <c r="A53" s="18"/>
      <c r="B53" s="18"/>
      <c r="C53" s="17"/>
      <c r="D53" s="17"/>
      <c r="E53" s="68" t="str">
        <f t="shared" si="28"/>
        <v>voller Monat</v>
      </c>
      <c r="F53" s="67">
        <f t="shared" si="21"/>
        <v>0</v>
      </c>
      <c r="G53" s="5">
        <f t="shared" si="38"/>
        <v>0</v>
      </c>
      <c r="H53" s="26">
        <v>19</v>
      </c>
      <c r="I53" s="3">
        <f t="shared" si="39"/>
        <v>0</v>
      </c>
      <c r="J53" s="3">
        <f t="shared" si="22"/>
        <v>0</v>
      </c>
      <c r="K53" s="83" t="str">
        <f t="shared" si="23"/>
        <v>voll</v>
      </c>
      <c r="L53" s="23">
        <f t="shared" si="24"/>
        <v>0</v>
      </c>
      <c r="M53" s="73"/>
      <c r="N53" s="21">
        <f t="shared" si="31"/>
        <v>0</v>
      </c>
      <c r="O53" s="84">
        <f t="shared" si="32"/>
        <v>0</v>
      </c>
      <c r="P53" s="85">
        <f t="shared" si="33"/>
        <v>19</v>
      </c>
      <c r="Q53" s="86">
        <f t="shared" si="40"/>
        <v>0</v>
      </c>
      <c r="R53" s="87">
        <f t="shared" si="25"/>
        <v>0</v>
      </c>
      <c r="S53" s="23">
        <f t="shared" si="26"/>
        <v>0</v>
      </c>
      <c r="T53" s="84">
        <f t="shared" si="35"/>
        <v>0</v>
      </c>
      <c r="U53" s="85">
        <f t="shared" si="36"/>
        <v>19</v>
      </c>
      <c r="V53" s="86">
        <f t="shared" si="41"/>
        <v>0</v>
      </c>
      <c r="W53" s="93">
        <f t="shared" si="27"/>
        <v>0</v>
      </c>
    </row>
    <row r="54" spans="1:23" ht="7.5" customHeight="1" x14ac:dyDescent="0.25">
      <c r="G54" s="2"/>
      <c r="J54" s="2"/>
      <c r="N54" s="2"/>
      <c r="T54" s="1"/>
      <c r="U54" s="1"/>
      <c r="V54" s="1"/>
      <c r="W54" s="1"/>
    </row>
    <row r="55" spans="1:23" x14ac:dyDescent="0.25">
      <c r="A55" s="118" t="s">
        <v>13</v>
      </c>
      <c r="B55" s="118"/>
      <c r="C55" s="118"/>
      <c r="D55" s="118"/>
      <c r="E55" s="118"/>
      <c r="F55" s="118"/>
      <c r="G55" s="34"/>
      <c r="H55" s="118" t="s">
        <v>144</v>
      </c>
      <c r="I55" s="119"/>
      <c r="J55" s="71"/>
      <c r="K55" s="34" t="s">
        <v>21</v>
      </c>
      <c r="L55" s="71"/>
      <c r="M55" s="74" t="s">
        <v>176</v>
      </c>
      <c r="N55" s="94"/>
      <c r="O55" s="94"/>
      <c r="P55" s="94"/>
      <c r="Q55" s="94"/>
      <c r="R55" s="94"/>
      <c r="S55" s="94"/>
      <c r="T55" s="94"/>
      <c r="U55" s="94"/>
      <c r="V55" s="94"/>
      <c r="W55" s="94"/>
    </row>
    <row r="56" spans="1:23" s="10" customFormat="1" ht="6.75" customHeight="1" thickBot="1" x14ac:dyDescent="0.3">
      <c r="A56" s="1"/>
      <c r="B56" s="1"/>
      <c r="C56" s="1"/>
      <c r="D56" s="1"/>
      <c r="E56" s="1"/>
      <c r="F56" s="1"/>
      <c r="G56" s="4"/>
      <c r="H56" s="1"/>
      <c r="I56" s="1"/>
      <c r="J56" s="4"/>
      <c r="K56" s="4"/>
      <c r="L56" s="1"/>
      <c r="M56" s="1"/>
      <c r="N56" s="27"/>
      <c r="T56" s="89"/>
      <c r="U56" s="89"/>
      <c r="V56" s="89"/>
      <c r="W56" s="89"/>
    </row>
    <row r="57" spans="1:23" ht="60" x14ac:dyDescent="0.25">
      <c r="A57" s="16" t="s">
        <v>2</v>
      </c>
      <c r="B57" s="16" t="s">
        <v>3</v>
      </c>
      <c r="C57" s="16" t="s">
        <v>170</v>
      </c>
      <c r="D57" s="16" t="s">
        <v>173</v>
      </c>
      <c r="E57" s="16" t="s">
        <v>174</v>
      </c>
      <c r="F57" s="16" t="s">
        <v>171</v>
      </c>
      <c r="G57" s="7" t="s">
        <v>132</v>
      </c>
      <c r="H57" s="7" t="s">
        <v>189</v>
      </c>
      <c r="I57" s="8" t="s">
        <v>11</v>
      </c>
      <c r="J57" s="8" t="s">
        <v>9</v>
      </c>
      <c r="K57" s="15" t="s">
        <v>6</v>
      </c>
      <c r="L57" s="61" t="s">
        <v>7</v>
      </c>
      <c r="M57" s="20" t="s">
        <v>175</v>
      </c>
      <c r="N57" s="22" t="s">
        <v>8</v>
      </c>
      <c r="O57" s="60" t="s">
        <v>179</v>
      </c>
      <c r="P57" s="57" t="s">
        <v>172</v>
      </c>
      <c r="Q57" s="58" t="s">
        <v>178</v>
      </c>
      <c r="R57" s="58" t="s">
        <v>181</v>
      </c>
      <c r="S57" s="59" t="s">
        <v>169</v>
      </c>
      <c r="T57" s="60" t="s">
        <v>185</v>
      </c>
      <c r="U57" s="57" t="s">
        <v>172</v>
      </c>
      <c r="V57" s="58" t="s">
        <v>182</v>
      </c>
      <c r="W57" s="92" t="s">
        <v>184</v>
      </c>
    </row>
    <row r="58" spans="1:23" x14ac:dyDescent="0.25">
      <c r="A58" s="18"/>
      <c r="B58" s="18"/>
      <c r="C58" s="17"/>
      <c r="D58" s="17"/>
      <c r="E58" s="68" t="str">
        <f>IF(D58=0,"voller Monat",B58-A58+1)</f>
        <v>voller Monat</v>
      </c>
      <c r="F58" s="67">
        <f>IF(D58="anteilig",E58/30*C58,C58)</f>
        <v>0</v>
      </c>
      <c r="G58" s="5">
        <f t="shared" ref="G58:G63" si="42">F58 *80/100</f>
        <v>0</v>
      </c>
      <c r="H58" s="26">
        <v>19</v>
      </c>
      <c r="I58" s="3">
        <f>G58*H58/100</f>
        <v>0</v>
      </c>
      <c r="J58" s="3">
        <f t="shared" ref="J58:J63" si="43">G58+I58</f>
        <v>0</v>
      </c>
      <c r="K58" s="83" t="str">
        <f t="shared" ref="K58:K63" si="44">IF(G$29="!!!Bitte Auswahl treffen!!!","auswählen",IF(W58&lt;M$29,"kein",IF(W58&lt;L$29,"vermindert","voll")))</f>
        <v>voll</v>
      </c>
      <c r="L58" s="23">
        <f t="shared" ref="L58:L63" si="45">IF(M58=0,IF(C58=0,0,IF(D58="anteilig",E58/30*S58,S58)),"manuell")</f>
        <v>0</v>
      </c>
      <c r="M58" s="72"/>
      <c r="N58" s="21">
        <f>IF(M58=0,J58-L58,J58-M58)</f>
        <v>0</v>
      </c>
      <c r="O58" s="84">
        <f>C58</f>
        <v>0</v>
      </c>
      <c r="P58" s="85">
        <f>H58</f>
        <v>19</v>
      </c>
      <c r="Q58" s="86">
        <f>O58*P58/100</f>
        <v>0</v>
      </c>
      <c r="R58" s="87">
        <f t="shared" ref="R58:R63" si="46">O58+Q58</f>
        <v>0</v>
      </c>
      <c r="S58" s="23">
        <f t="shared" ref="S58:S63" si="47">IF(W58&lt;M$29,0,IF(W58&lt;L$29,M$29,L$29))</f>
        <v>0</v>
      </c>
      <c r="T58" s="84">
        <f>C58 *80/100</f>
        <v>0</v>
      </c>
      <c r="U58" s="85">
        <f>H58</f>
        <v>19</v>
      </c>
      <c r="V58" s="86">
        <f>T58*U58/100</f>
        <v>0</v>
      </c>
      <c r="W58" s="93">
        <f t="shared" ref="W58:W63" si="48">T58+V58</f>
        <v>0</v>
      </c>
    </row>
    <row r="59" spans="1:23" x14ac:dyDescent="0.25">
      <c r="A59" s="18"/>
      <c r="B59" s="18"/>
      <c r="C59" s="17"/>
      <c r="D59" s="17"/>
      <c r="E59" s="68" t="str">
        <f t="shared" ref="E59:E63" si="49">IF(D59=0,"voller Monat",B59-A59+1)</f>
        <v>voller Monat</v>
      </c>
      <c r="F59" s="67">
        <f t="shared" ref="F59:F63" si="50">IF(D59="anteilig",E59/30*C59,C59)</f>
        <v>0</v>
      </c>
      <c r="G59" s="5">
        <f t="shared" si="42"/>
        <v>0</v>
      </c>
      <c r="H59" s="26">
        <v>19</v>
      </c>
      <c r="I59" s="3">
        <f t="shared" ref="I59:I60" si="51">G59*H59/100</f>
        <v>0</v>
      </c>
      <c r="J59" s="3">
        <f t="shared" si="43"/>
        <v>0</v>
      </c>
      <c r="K59" s="83" t="str">
        <f t="shared" si="44"/>
        <v>voll</v>
      </c>
      <c r="L59" s="23">
        <f t="shared" si="45"/>
        <v>0</v>
      </c>
      <c r="M59" s="72"/>
      <c r="N59" s="21">
        <f t="shared" ref="N59:N63" si="52">IF(M59=0,J59-L59,J59-M59)</f>
        <v>0</v>
      </c>
      <c r="O59" s="84">
        <f t="shared" ref="O59:O63" si="53">C59</f>
        <v>0</v>
      </c>
      <c r="P59" s="85">
        <f t="shared" ref="P59:P63" si="54">H59</f>
        <v>19</v>
      </c>
      <c r="Q59" s="86">
        <f t="shared" ref="Q59:Q60" si="55">O59*P59/100</f>
        <v>0</v>
      </c>
      <c r="R59" s="87">
        <f t="shared" si="46"/>
        <v>0</v>
      </c>
      <c r="S59" s="23">
        <f t="shared" si="47"/>
        <v>0</v>
      </c>
      <c r="T59" s="84">
        <f t="shared" ref="T59:T63" si="56">C59 *80/100</f>
        <v>0</v>
      </c>
      <c r="U59" s="85">
        <f t="shared" ref="U59:U63" si="57">H59</f>
        <v>19</v>
      </c>
      <c r="V59" s="86">
        <f t="shared" ref="V59:V60" si="58">T59*U59/100</f>
        <v>0</v>
      </c>
      <c r="W59" s="93">
        <f t="shared" si="48"/>
        <v>0</v>
      </c>
    </row>
    <row r="60" spans="1:23" x14ac:dyDescent="0.25">
      <c r="A60" s="18"/>
      <c r="B60" s="18"/>
      <c r="C60" s="17"/>
      <c r="D60" s="17"/>
      <c r="E60" s="68" t="str">
        <f t="shared" si="49"/>
        <v>voller Monat</v>
      </c>
      <c r="F60" s="67">
        <f t="shared" si="50"/>
        <v>0</v>
      </c>
      <c r="G60" s="5">
        <f t="shared" si="42"/>
        <v>0</v>
      </c>
      <c r="H60" s="26">
        <v>19</v>
      </c>
      <c r="I60" s="3">
        <f t="shared" si="51"/>
        <v>0</v>
      </c>
      <c r="J60" s="3">
        <f t="shared" si="43"/>
        <v>0</v>
      </c>
      <c r="K60" s="83" t="str">
        <f t="shared" si="44"/>
        <v>voll</v>
      </c>
      <c r="L60" s="23">
        <f t="shared" si="45"/>
        <v>0</v>
      </c>
      <c r="M60" s="72"/>
      <c r="N60" s="21">
        <f t="shared" si="52"/>
        <v>0</v>
      </c>
      <c r="O60" s="84">
        <f t="shared" si="53"/>
        <v>0</v>
      </c>
      <c r="P60" s="85">
        <f t="shared" si="54"/>
        <v>19</v>
      </c>
      <c r="Q60" s="86">
        <f t="shared" si="55"/>
        <v>0</v>
      </c>
      <c r="R60" s="87">
        <f t="shared" si="46"/>
        <v>0</v>
      </c>
      <c r="S60" s="23">
        <f t="shared" si="47"/>
        <v>0</v>
      </c>
      <c r="T60" s="84">
        <f t="shared" si="56"/>
        <v>0</v>
      </c>
      <c r="U60" s="85">
        <f t="shared" si="57"/>
        <v>19</v>
      </c>
      <c r="V60" s="86">
        <f t="shared" si="58"/>
        <v>0</v>
      </c>
      <c r="W60" s="93">
        <f t="shared" si="48"/>
        <v>0</v>
      </c>
    </row>
    <row r="61" spans="1:23" x14ac:dyDescent="0.25">
      <c r="A61" s="18"/>
      <c r="B61" s="18"/>
      <c r="C61" s="17"/>
      <c r="D61" s="17"/>
      <c r="E61" s="68" t="str">
        <f t="shared" si="49"/>
        <v>voller Monat</v>
      </c>
      <c r="F61" s="67">
        <f t="shared" si="50"/>
        <v>0</v>
      </c>
      <c r="G61" s="5">
        <f t="shared" si="42"/>
        <v>0</v>
      </c>
      <c r="H61" s="26">
        <v>19</v>
      </c>
      <c r="I61" s="3">
        <f>G61*H61/100</f>
        <v>0</v>
      </c>
      <c r="J61" s="3">
        <f t="shared" si="43"/>
        <v>0</v>
      </c>
      <c r="K61" s="83" t="str">
        <f t="shared" si="44"/>
        <v>voll</v>
      </c>
      <c r="L61" s="23">
        <f t="shared" si="45"/>
        <v>0</v>
      </c>
      <c r="M61" s="72"/>
      <c r="N61" s="21">
        <f t="shared" si="52"/>
        <v>0</v>
      </c>
      <c r="O61" s="84">
        <f t="shared" si="53"/>
        <v>0</v>
      </c>
      <c r="P61" s="85">
        <f t="shared" si="54"/>
        <v>19</v>
      </c>
      <c r="Q61" s="86">
        <f>O61*P61/100</f>
        <v>0</v>
      </c>
      <c r="R61" s="87">
        <f t="shared" si="46"/>
        <v>0</v>
      </c>
      <c r="S61" s="23">
        <f t="shared" si="47"/>
        <v>0</v>
      </c>
      <c r="T61" s="84">
        <f t="shared" si="56"/>
        <v>0</v>
      </c>
      <c r="U61" s="85">
        <f t="shared" si="57"/>
        <v>19</v>
      </c>
      <c r="V61" s="86">
        <f>T61*U61/100</f>
        <v>0</v>
      </c>
      <c r="W61" s="93">
        <f t="shared" si="48"/>
        <v>0</v>
      </c>
    </row>
    <row r="62" spans="1:23" x14ac:dyDescent="0.25">
      <c r="A62" s="18"/>
      <c r="B62" s="18"/>
      <c r="C62" s="17"/>
      <c r="D62" s="17"/>
      <c r="E62" s="68" t="str">
        <f t="shared" si="49"/>
        <v>voller Monat</v>
      </c>
      <c r="F62" s="67">
        <f t="shared" si="50"/>
        <v>0</v>
      </c>
      <c r="G62" s="5">
        <f t="shared" si="42"/>
        <v>0</v>
      </c>
      <c r="H62" s="26">
        <v>19</v>
      </c>
      <c r="I62" s="3">
        <f t="shared" ref="I62:I63" si="59">G62*H62/100</f>
        <v>0</v>
      </c>
      <c r="J62" s="3">
        <f t="shared" si="43"/>
        <v>0</v>
      </c>
      <c r="K62" s="83" t="str">
        <f t="shared" si="44"/>
        <v>voll</v>
      </c>
      <c r="L62" s="23">
        <f t="shared" si="45"/>
        <v>0</v>
      </c>
      <c r="M62" s="72"/>
      <c r="N62" s="21">
        <f t="shared" si="52"/>
        <v>0</v>
      </c>
      <c r="O62" s="84">
        <f t="shared" si="53"/>
        <v>0</v>
      </c>
      <c r="P62" s="85">
        <f t="shared" si="54"/>
        <v>19</v>
      </c>
      <c r="Q62" s="86">
        <f t="shared" ref="Q62:Q63" si="60">O62*P62/100</f>
        <v>0</v>
      </c>
      <c r="R62" s="87">
        <f t="shared" si="46"/>
        <v>0</v>
      </c>
      <c r="S62" s="23">
        <f t="shared" si="47"/>
        <v>0</v>
      </c>
      <c r="T62" s="84">
        <f t="shared" si="56"/>
        <v>0</v>
      </c>
      <c r="U62" s="85">
        <f t="shared" si="57"/>
        <v>19</v>
      </c>
      <c r="V62" s="86">
        <f t="shared" ref="V62:V63" si="61">T62*U62/100</f>
        <v>0</v>
      </c>
      <c r="W62" s="93">
        <f t="shared" si="48"/>
        <v>0</v>
      </c>
    </row>
    <row r="63" spans="1:23" x14ac:dyDescent="0.25">
      <c r="A63" s="18"/>
      <c r="B63" s="18"/>
      <c r="C63" s="17"/>
      <c r="D63" s="17"/>
      <c r="E63" s="68" t="str">
        <f t="shared" si="49"/>
        <v>voller Monat</v>
      </c>
      <c r="F63" s="67">
        <f t="shared" si="50"/>
        <v>0</v>
      </c>
      <c r="G63" s="5">
        <f t="shared" si="42"/>
        <v>0</v>
      </c>
      <c r="H63" s="26">
        <v>19</v>
      </c>
      <c r="I63" s="3">
        <f t="shared" si="59"/>
        <v>0</v>
      </c>
      <c r="J63" s="3">
        <f t="shared" si="43"/>
        <v>0</v>
      </c>
      <c r="K63" s="83" t="str">
        <f t="shared" si="44"/>
        <v>voll</v>
      </c>
      <c r="L63" s="23">
        <f t="shared" si="45"/>
        <v>0</v>
      </c>
      <c r="M63" s="73"/>
      <c r="N63" s="21">
        <f t="shared" si="52"/>
        <v>0</v>
      </c>
      <c r="O63" s="84">
        <f t="shared" si="53"/>
        <v>0</v>
      </c>
      <c r="P63" s="85">
        <f t="shared" si="54"/>
        <v>19</v>
      </c>
      <c r="Q63" s="86">
        <f t="shared" si="60"/>
        <v>0</v>
      </c>
      <c r="R63" s="87">
        <f t="shared" si="46"/>
        <v>0</v>
      </c>
      <c r="S63" s="23">
        <f t="shared" si="47"/>
        <v>0</v>
      </c>
      <c r="T63" s="84">
        <f t="shared" si="56"/>
        <v>0</v>
      </c>
      <c r="U63" s="85">
        <f t="shared" si="57"/>
        <v>19</v>
      </c>
      <c r="V63" s="86">
        <f t="shared" si="61"/>
        <v>0</v>
      </c>
      <c r="W63" s="93">
        <f t="shared" si="48"/>
        <v>0</v>
      </c>
    </row>
    <row r="64" spans="1:23" ht="7.5" customHeight="1" x14ac:dyDescent="0.25">
      <c r="J64" s="2"/>
      <c r="N64" s="2"/>
      <c r="T64" s="1"/>
      <c r="U64" s="1"/>
      <c r="V64" s="1"/>
      <c r="W64" s="1"/>
    </row>
    <row r="65" spans="1:23" x14ac:dyDescent="0.25">
      <c r="A65" s="118" t="s">
        <v>14</v>
      </c>
      <c r="B65" s="118"/>
      <c r="C65" s="118"/>
      <c r="D65" s="118"/>
      <c r="E65" s="118"/>
      <c r="F65" s="118"/>
      <c r="G65" s="34"/>
      <c r="H65" s="118" t="s">
        <v>144</v>
      </c>
      <c r="I65" s="119"/>
      <c r="J65" s="71"/>
      <c r="K65" s="34" t="s">
        <v>21</v>
      </c>
      <c r="L65" s="71"/>
      <c r="M65" s="74" t="s">
        <v>176</v>
      </c>
      <c r="N65" s="94"/>
      <c r="O65" s="94"/>
      <c r="P65" s="94"/>
      <c r="Q65" s="94"/>
      <c r="R65" s="94"/>
      <c r="S65" s="94"/>
      <c r="T65" s="94"/>
      <c r="U65" s="94"/>
      <c r="V65" s="94"/>
      <c r="W65" s="94"/>
    </row>
    <row r="66" spans="1:23" s="10" customFormat="1" ht="7.5" customHeight="1" thickBot="1" x14ac:dyDescent="0.3">
      <c r="A66" s="1"/>
      <c r="B66" s="1"/>
      <c r="C66" s="1"/>
      <c r="D66" s="1"/>
      <c r="E66" s="1"/>
      <c r="F66" s="1"/>
      <c r="G66" s="1"/>
      <c r="H66" s="1"/>
      <c r="I66" s="1"/>
      <c r="J66" s="4"/>
      <c r="K66" s="4"/>
      <c r="L66" s="1"/>
      <c r="M66" s="1"/>
      <c r="N66" s="27"/>
      <c r="T66" s="89"/>
      <c r="U66" s="89"/>
      <c r="V66" s="89"/>
      <c r="W66" s="89"/>
    </row>
    <row r="67" spans="1:23" ht="60" x14ac:dyDescent="0.25">
      <c r="A67" s="16" t="s">
        <v>2</v>
      </c>
      <c r="B67" s="16" t="s">
        <v>3</v>
      </c>
      <c r="C67" s="16" t="s">
        <v>170</v>
      </c>
      <c r="D67" s="16" t="s">
        <v>173</v>
      </c>
      <c r="E67" s="16" t="s">
        <v>174</v>
      </c>
      <c r="F67" s="16" t="s">
        <v>171</v>
      </c>
      <c r="G67" s="7" t="s">
        <v>133</v>
      </c>
      <c r="H67" s="7" t="s">
        <v>189</v>
      </c>
      <c r="I67" s="8" t="s">
        <v>11</v>
      </c>
      <c r="J67" s="8" t="s">
        <v>9</v>
      </c>
      <c r="K67" s="15" t="s">
        <v>6</v>
      </c>
      <c r="L67" s="61" t="s">
        <v>7</v>
      </c>
      <c r="M67" s="20" t="s">
        <v>175</v>
      </c>
      <c r="N67" s="22" t="s">
        <v>8</v>
      </c>
      <c r="O67" s="60" t="s">
        <v>179</v>
      </c>
      <c r="P67" s="57" t="s">
        <v>172</v>
      </c>
      <c r="Q67" s="58" t="s">
        <v>178</v>
      </c>
      <c r="R67" s="58" t="s">
        <v>181</v>
      </c>
      <c r="S67" s="59" t="s">
        <v>169</v>
      </c>
      <c r="T67" s="60" t="s">
        <v>188</v>
      </c>
      <c r="U67" s="57" t="s">
        <v>172</v>
      </c>
      <c r="V67" s="58" t="s">
        <v>182</v>
      </c>
      <c r="W67" s="92" t="s">
        <v>187</v>
      </c>
    </row>
    <row r="68" spans="1:23" x14ac:dyDescent="0.25">
      <c r="A68" s="18"/>
      <c r="B68" s="18"/>
      <c r="C68" s="17"/>
      <c r="D68" s="17"/>
      <c r="E68" s="68" t="str">
        <f>IF(D68=0,"voller Monat",B68-A68+1)</f>
        <v>voller Monat</v>
      </c>
      <c r="F68" s="67">
        <f>IF(D68="anteilig",E68/30*C68,C68)</f>
        <v>0</v>
      </c>
      <c r="G68" s="5">
        <f>F68 *70/100</f>
        <v>0</v>
      </c>
      <c r="H68" s="26">
        <v>19</v>
      </c>
      <c r="I68" s="3">
        <f>G68*H68/100</f>
        <v>0</v>
      </c>
      <c r="J68" s="3">
        <f t="shared" ref="J68:J73" si="62">G68+I68</f>
        <v>0</v>
      </c>
      <c r="K68" s="83" t="str">
        <f t="shared" ref="K68:K73" si="63">IF(G$29="!!!Bitte Auswahl treffen!!!","auswählen",IF(W68&lt;M$29,"kein",IF(W68&lt;L$29,"vermindert","voll")))</f>
        <v>voll</v>
      </c>
      <c r="L68" s="23">
        <f t="shared" ref="L68:L73" si="64">IF(M68=0,IF(C68=0,0,IF(D68="anteilig",E68/30*S68,S68)),"manuell")</f>
        <v>0</v>
      </c>
      <c r="M68" s="72"/>
      <c r="N68" s="21">
        <f>IF(M68=0,J68-L68,J68-M68)</f>
        <v>0</v>
      </c>
      <c r="O68" s="84">
        <f>C68</f>
        <v>0</v>
      </c>
      <c r="P68" s="85">
        <f>H68</f>
        <v>19</v>
      </c>
      <c r="Q68" s="86">
        <f>O68*P68/100</f>
        <v>0</v>
      </c>
      <c r="R68" s="87">
        <f t="shared" ref="R68:R73" si="65">O68+Q68</f>
        <v>0</v>
      </c>
      <c r="S68" s="23">
        <f t="shared" ref="S68:S73" si="66">IF(W68&lt;M$29,0,IF(W68&lt;L$29,M$29,L$29))</f>
        <v>0</v>
      </c>
      <c r="T68" s="84">
        <f>C68 *70/100</f>
        <v>0</v>
      </c>
      <c r="U68" s="85">
        <f>H68</f>
        <v>19</v>
      </c>
      <c r="V68" s="86">
        <f>T68*U68/100</f>
        <v>0</v>
      </c>
      <c r="W68" s="93">
        <f t="shared" ref="W68:W73" si="67">T68+V68</f>
        <v>0</v>
      </c>
    </row>
    <row r="69" spans="1:23" x14ac:dyDescent="0.25">
      <c r="A69" s="18"/>
      <c r="B69" s="18"/>
      <c r="C69" s="17"/>
      <c r="D69" s="17"/>
      <c r="E69" s="68" t="str">
        <f t="shared" ref="E69:E73" si="68">IF(D69=0,"voller Monat",B69-A69+1)</f>
        <v>voller Monat</v>
      </c>
      <c r="F69" s="67">
        <f t="shared" ref="F69:F73" si="69">IF(D69="anteilig",E69/30*C69,C69)</f>
        <v>0</v>
      </c>
      <c r="G69" s="5">
        <f t="shared" ref="G69:G70" si="70">F69 *70/100</f>
        <v>0</v>
      </c>
      <c r="H69" s="26">
        <v>19</v>
      </c>
      <c r="I69" s="3">
        <f t="shared" ref="I69:I70" si="71">G69*H69/100</f>
        <v>0</v>
      </c>
      <c r="J69" s="3">
        <f t="shared" si="62"/>
        <v>0</v>
      </c>
      <c r="K69" s="83" t="str">
        <f t="shared" si="63"/>
        <v>voll</v>
      </c>
      <c r="L69" s="23">
        <f t="shared" si="64"/>
        <v>0</v>
      </c>
      <c r="M69" s="72"/>
      <c r="N69" s="21">
        <f t="shared" ref="N69:N73" si="72">IF(M69=0,J69-L69,J69-M69)</f>
        <v>0</v>
      </c>
      <c r="O69" s="84">
        <f t="shared" ref="O69:O73" si="73">C69</f>
        <v>0</v>
      </c>
      <c r="P69" s="85">
        <f t="shared" ref="P69:P73" si="74">H69</f>
        <v>19</v>
      </c>
      <c r="Q69" s="86">
        <f t="shared" ref="Q69:Q70" si="75">O69*P69/100</f>
        <v>0</v>
      </c>
      <c r="R69" s="87">
        <f t="shared" si="65"/>
        <v>0</v>
      </c>
      <c r="S69" s="23">
        <f t="shared" si="66"/>
        <v>0</v>
      </c>
      <c r="T69" s="84">
        <f t="shared" ref="T69:T73" si="76">C69 *70/100</f>
        <v>0</v>
      </c>
      <c r="U69" s="85">
        <f t="shared" ref="U69:U73" si="77">H69</f>
        <v>19</v>
      </c>
      <c r="V69" s="86">
        <f t="shared" ref="V69:V70" si="78">T69*U69/100</f>
        <v>0</v>
      </c>
      <c r="W69" s="93">
        <f t="shared" si="67"/>
        <v>0</v>
      </c>
    </row>
    <row r="70" spans="1:23" x14ac:dyDescent="0.25">
      <c r="A70" s="18"/>
      <c r="B70" s="18"/>
      <c r="C70" s="17"/>
      <c r="D70" s="17"/>
      <c r="E70" s="68" t="str">
        <f t="shared" si="68"/>
        <v>voller Monat</v>
      </c>
      <c r="F70" s="67">
        <f t="shared" si="69"/>
        <v>0</v>
      </c>
      <c r="G70" s="5">
        <f t="shared" si="70"/>
        <v>0</v>
      </c>
      <c r="H70" s="26">
        <v>19</v>
      </c>
      <c r="I70" s="3">
        <f t="shared" si="71"/>
        <v>0</v>
      </c>
      <c r="J70" s="3">
        <f t="shared" si="62"/>
        <v>0</v>
      </c>
      <c r="K70" s="83" t="str">
        <f t="shared" si="63"/>
        <v>voll</v>
      </c>
      <c r="L70" s="23">
        <f t="shared" si="64"/>
        <v>0</v>
      </c>
      <c r="M70" s="72"/>
      <c r="N70" s="21">
        <f t="shared" si="72"/>
        <v>0</v>
      </c>
      <c r="O70" s="84">
        <f t="shared" si="73"/>
        <v>0</v>
      </c>
      <c r="P70" s="85">
        <f t="shared" si="74"/>
        <v>19</v>
      </c>
      <c r="Q70" s="86">
        <f t="shared" si="75"/>
        <v>0</v>
      </c>
      <c r="R70" s="87">
        <f t="shared" si="65"/>
        <v>0</v>
      </c>
      <c r="S70" s="23">
        <f t="shared" si="66"/>
        <v>0</v>
      </c>
      <c r="T70" s="84">
        <f t="shared" si="76"/>
        <v>0</v>
      </c>
      <c r="U70" s="85">
        <f t="shared" si="77"/>
        <v>19</v>
      </c>
      <c r="V70" s="86">
        <f t="shared" si="78"/>
        <v>0</v>
      </c>
      <c r="W70" s="93">
        <f t="shared" si="67"/>
        <v>0</v>
      </c>
    </row>
    <row r="71" spans="1:23" x14ac:dyDescent="0.25">
      <c r="A71" s="18"/>
      <c r="B71" s="18"/>
      <c r="C71" s="17"/>
      <c r="D71" s="17"/>
      <c r="E71" s="68" t="str">
        <f t="shared" si="68"/>
        <v>voller Monat</v>
      </c>
      <c r="F71" s="67">
        <f t="shared" si="69"/>
        <v>0</v>
      </c>
      <c r="G71" s="5">
        <f>F71 *70/100</f>
        <v>0</v>
      </c>
      <c r="H71" s="26">
        <v>19</v>
      </c>
      <c r="I71" s="3">
        <f>G71*H71/100</f>
        <v>0</v>
      </c>
      <c r="J71" s="3">
        <f t="shared" si="62"/>
        <v>0</v>
      </c>
      <c r="K71" s="83" t="str">
        <f t="shared" si="63"/>
        <v>voll</v>
      </c>
      <c r="L71" s="23">
        <f t="shared" si="64"/>
        <v>0</v>
      </c>
      <c r="M71" s="72"/>
      <c r="N71" s="21">
        <f t="shared" si="72"/>
        <v>0</v>
      </c>
      <c r="O71" s="84">
        <f t="shared" si="73"/>
        <v>0</v>
      </c>
      <c r="P71" s="85">
        <f t="shared" si="74"/>
        <v>19</v>
      </c>
      <c r="Q71" s="86">
        <f>O71*P71/100</f>
        <v>0</v>
      </c>
      <c r="R71" s="87">
        <f t="shared" si="65"/>
        <v>0</v>
      </c>
      <c r="S71" s="23">
        <f t="shared" si="66"/>
        <v>0</v>
      </c>
      <c r="T71" s="84">
        <f t="shared" si="76"/>
        <v>0</v>
      </c>
      <c r="U71" s="85">
        <f t="shared" si="77"/>
        <v>19</v>
      </c>
      <c r="V71" s="86">
        <f>T71*U71/100</f>
        <v>0</v>
      </c>
      <c r="W71" s="93">
        <f t="shared" si="67"/>
        <v>0</v>
      </c>
    </row>
    <row r="72" spans="1:23" x14ac:dyDescent="0.25">
      <c r="A72" s="18"/>
      <c r="B72" s="18"/>
      <c r="C72" s="17"/>
      <c r="D72" s="17"/>
      <c r="E72" s="68" t="str">
        <f t="shared" si="68"/>
        <v>voller Monat</v>
      </c>
      <c r="F72" s="67">
        <f t="shared" si="69"/>
        <v>0</v>
      </c>
      <c r="G72" s="5">
        <f t="shared" ref="G72:G73" si="79">F72 *70/100</f>
        <v>0</v>
      </c>
      <c r="H72" s="26">
        <v>19</v>
      </c>
      <c r="I72" s="3">
        <f t="shared" ref="I72:I73" si="80">G72*H72/100</f>
        <v>0</v>
      </c>
      <c r="J72" s="3">
        <f t="shared" si="62"/>
        <v>0</v>
      </c>
      <c r="K72" s="83" t="str">
        <f t="shared" si="63"/>
        <v>voll</v>
      </c>
      <c r="L72" s="23">
        <f t="shared" si="64"/>
        <v>0</v>
      </c>
      <c r="M72" s="72"/>
      <c r="N72" s="21">
        <f t="shared" si="72"/>
        <v>0</v>
      </c>
      <c r="O72" s="84">
        <f t="shared" si="73"/>
        <v>0</v>
      </c>
      <c r="P72" s="85">
        <f t="shared" si="74"/>
        <v>19</v>
      </c>
      <c r="Q72" s="86">
        <f t="shared" ref="Q72:Q73" si="81">O72*P72/100</f>
        <v>0</v>
      </c>
      <c r="R72" s="87">
        <f t="shared" si="65"/>
        <v>0</v>
      </c>
      <c r="S72" s="23">
        <f t="shared" si="66"/>
        <v>0</v>
      </c>
      <c r="T72" s="84">
        <f t="shared" si="76"/>
        <v>0</v>
      </c>
      <c r="U72" s="85">
        <f t="shared" si="77"/>
        <v>19</v>
      </c>
      <c r="V72" s="86">
        <f t="shared" ref="V72:V73" si="82">T72*U72/100</f>
        <v>0</v>
      </c>
      <c r="W72" s="93">
        <f t="shared" si="67"/>
        <v>0</v>
      </c>
    </row>
    <row r="73" spans="1:23" x14ac:dyDescent="0.25">
      <c r="A73" s="18"/>
      <c r="B73" s="18"/>
      <c r="C73" s="17"/>
      <c r="D73" s="17"/>
      <c r="E73" s="68" t="str">
        <f t="shared" si="68"/>
        <v>voller Monat</v>
      </c>
      <c r="F73" s="67">
        <f t="shared" si="69"/>
        <v>0</v>
      </c>
      <c r="G73" s="5">
        <f t="shared" si="79"/>
        <v>0</v>
      </c>
      <c r="H73" s="26">
        <v>19</v>
      </c>
      <c r="I73" s="3">
        <f t="shared" si="80"/>
        <v>0</v>
      </c>
      <c r="J73" s="3">
        <f t="shared" si="62"/>
        <v>0</v>
      </c>
      <c r="K73" s="83" t="str">
        <f t="shared" si="63"/>
        <v>voll</v>
      </c>
      <c r="L73" s="23">
        <f t="shared" si="64"/>
        <v>0</v>
      </c>
      <c r="M73" s="73"/>
      <c r="N73" s="21">
        <f t="shared" si="72"/>
        <v>0</v>
      </c>
      <c r="O73" s="84">
        <f t="shared" si="73"/>
        <v>0</v>
      </c>
      <c r="P73" s="85">
        <f t="shared" si="74"/>
        <v>19</v>
      </c>
      <c r="Q73" s="86">
        <f t="shared" si="81"/>
        <v>0</v>
      </c>
      <c r="R73" s="87">
        <f t="shared" si="65"/>
        <v>0</v>
      </c>
      <c r="S73" s="23">
        <f t="shared" si="66"/>
        <v>0</v>
      </c>
      <c r="T73" s="84">
        <f t="shared" si="76"/>
        <v>0</v>
      </c>
      <c r="U73" s="85">
        <f t="shared" si="77"/>
        <v>19</v>
      </c>
      <c r="V73" s="86">
        <f t="shared" si="82"/>
        <v>0</v>
      </c>
      <c r="W73" s="93">
        <f t="shared" si="67"/>
        <v>0</v>
      </c>
    </row>
    <row r="74" spans="1:23" ht="6.75" customHeight="1" x14ac:dyDescent="0.25"/>
    <row r="75" spans="1:23" ht="48.75" customHeight="1" x14ac:dyDescent="0.25">
      <c r="A75" s="117" t="s">
        <v>22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55"/>
    </row>
    <row r="78" spans="1:23" ht="15" customHeight="1" x14ac:dyDescent="0.25"/>
  </sheetData>
  <sheetProtection sheet="1" selectLockedCells="1"/>
  <mergeCells count="57">
    <mergeCell ref="C20:F20"/>
    <mergeCell ref="A20:B20"/>
    <mergeCell ref="A21:B21"/>
    <mergeCell ref="C21:F21"/>
    <mergeCell ref="G27:M27"/>
    <mergeCell ref="C8:G8"/>
    <mergeCell ref="A8:B8"/>
    <mergeCell ref="A16:F16"/>
    <mergeCell ref="A11:W14"/>
    <mergeCell ref="J18:L18"/>
    <mergeCell ref="G16:L16"/>
    <mergeCell ref="A1:S1"/>
    <mergeCell ref="A45:F45"/>
    <mergeCell ref="A55:F55"/>
    <mergeCell ref="I2:J2"/>
    <mergeCell ref="I3:J3"/>
    <mergeCell ref="H8:I8"/>
    <mergeCell ref="K2:L2"/>
    <mergeCell ref="K3:L3"/>
    <mergeCell ref="N45:W45"/>
    <mergeCell ref="N55:W55"/>
    <mergeCell ref="I6:J6"/>
    <mergeCell ref="A32:F32"/>
    <mergeCell ref="K4:L4"/>
    <mergeCell ref="K6:L6"/>
    <mergeCell ref="A2:B2"/>
    <mergeCell ref="A3:B3"/>
    <mergeCell ref="A4:B4"/>
    <mergeCell ref="C2:H2"/>
    <mergeCell ref="C3:H3"/>
    <mergeCell ref="C4:H4"/>
    <mergeCell ref="A75:L75"/>
    <mergeCell ref="H33:I33"/>
    <mergeCell ref="H45:I45"/>
    <mergeCell ref="H55:I55"/>
    <mergeCell ref="H65:I65"/>
    <mergeCell ref="A43:B43"/>
    <mergeCell ref="C43:H43"/>
    <mergeCell ref="A65:F65"/>
    <mergeCell ref="A33:F33"/>
    <mergeCell ref="A6:C6"/>
    <mergeCell ref="A9:B9"/>
    <mergeCell ref="G18:I18"/>
    <mergeCell ref="N65:W65"/>
    <mergeCell ref="N33:W33"/>
    <mergeCell ref="A22:B22"/>
    <mergeCell ref="C22:F22"/>
    <mergeCell ref="A24:B24"/>
    <mergeCell ref="C24:F24"/>
    <mergeCell ref="A31:H31"/>
    <mergeCell ref="A23:B23"/>
    <mergeCell ref="C23:F23"/>
    <mergeCell ref="A25:B25"/>
    <mergeCell ref="C25:F25"/>
    <mergeCell ref="A27:F29"/>
    <mergeCell ref="G28:K28"/>
    <mergeCell ref="G29:K29"/>
  </mergeCells>
  <conditionalFormatting sqref="A6:C6">
    <cfRule type="cellIs" dxfId="37" priority="68" operator="equal">
      <formula>"!!!Auswahl Arbeitsvertrag!!!"</formula>
    </cfRule>
  </conditionalFormatting>
  <conditionalFormatting sqref="C8:E8">
    <cfRule type="cellIs" dxfId="36" priority="67" operator="equal">
      <formula>"!!!Auswahl Vorförderung!!!"</formula>
    </cfRule>
  </conditionalFormatting>
  <conditionalFormatting sqref="I30 G29">
    <cfRule type="cellIs" dxfId="35" priority="66" operator="equal">
      <formula>"!!!Auswahl PAT Pauschale!!!"</formula>
    </cfRule>
  </conditionalFormatting>
  <conditionalFormatting sqref="F17:K17 G16:M16">
    <cfRule type="cellIs" dxfId="34" priority="65" operator="equal">
      <formula>"!!!Auswahl Lohnangabe!!!"</formula>
    </cfRule>
  </conditionalFormatting>
  <conditionalFormatting sqref="J31">
    <cfRule type="cellIs" dxfId="33" priority="64" operator="equal">
      <formula>0</formula>
    </cfRule>
  </conditionalFormatting>
  <conditionalFormatting sqref="J8">
    <cfRule type="expression" dxfId="32" priority="62">
      <formula>AND($C$8 &lt;&gt;"keine Vorförderung gegeben",$J$8=0)</formula>
    </cfRule>
  </conditionalFormatting>
  <conditionalFormatting sqref="L8">
    <cfRule type="expression" dxfId="31" priority="61">
      <formula>AND($C$8 &lt;&gt;"keine Vorförderung gegeben",$L$8=0)</formula>
    </cfRule>
  </conditionalFormatting>
  <conditionalFormatting sqref="J9">
    <cfRule type="expression" dxfId="30" priority="60">
      <formula>AND($C$8 &lt;&gt;"keine Vorförderung gegeben",$J$9=0)</formula>
    </cfRule>
  </conditionalFormatting>
  <conditionalFormatting sqref="L9">
    <cfRule type="expression" dxfId="29" priority="59">
      <formula>AND($C$8 &lt;&gt;"keine Vorförderung gegeben",$L$9=0)</formula>
    </cfRule>
  </conditionalFormatting>
  <conditionalFormatting sqref="G6">
    <cfRule type="cellIs" dxfId="28" priority="58" operator="equal">
      <formula>0</formula>
    </cfRule>
  </conditionalFormatting>
  <conditionalFormatting sqref="C2:H4">
    <cfRule type="cellIs" dxfId="27" priority="52" operator="equal">
      <formula>0</formula>
    </cfRule>
  </conditionalFormatting>
  <conditionalFormatting sqref="J33">
    <cfRule type="cellIs" dxfId="26" priority="51" operator="equal">
      <formula>0</formula>
    </cfRule>
  </conditionalFormatting>
  <conditionalFormatting sqref="J20:J21 J23">
    <cfRule type="expression" dxfId="25" priority="71">
      <formula>AND($G$16="Bruttostundenlohn+Monatsstunden (optionale Berechnung)",$J$20=0)</formula>
    </cfRule>
  </conditionalFormatting>
  <conditionalFormatting sqref="K20:K21 K23">
    <cfRule type="expression" dxfId="24" priority="72">
      <formula>AND($G$16="Bruttostundenlohn+Monatsstunden (optionale Berechnung)",$L$20=0)</formula>
    </cfRule>
  </conditionalFormatting>
  <conditionalFormatting sqref="G20:G21 G23">
    <cfRule type="expression" dxfId="23" priority="73">
      <formula>AND($G$16="Bruttostundenlohn+Wochenstunden (optionale Berechnung)",$G$20=0)</formula>
    </cfRule>
  </conditionalFormatting>
  <conditionalFormatting sqref="H20:H21 H23">
    <cfRule type="expression" dxfId="22" priority="74">
      <formula>AND($G$16="Bruttostundenlohn+Wochenstunden (optionale Berechnung)",$H$20=0)</formula>
    </cfRule>
  </conditionalFormatting>
  <conditionalFormatting sqref="J22">
    <cfRule type="expression" dxfId="21" priority="28">
      <formula>AND($G$16="Bruttostundenlohn+Monatsstunden (optionale Berechnung)",$J$20=0)</formula>
    </cfRule>
  </conditionalFormatting>
  <conditionalFormatting sqref="K22">
    <cfRule type="expression" dxfId="20" priority="29">
      <formula>AND($G$16="Bruttostundenlohn+Monatsstunden (optionale Berechnung)",$L$20=0)</formula>
    </cfRule>
  </conditionalFormatting>
  <conditionalFormatting sqref="G22">
    <cfRule type="expression" dxfId="19" priority="30">
      <formula>AND($G$16="Bruttostundenlohn+Wochenstunden (optionale Berechnung)",$G$20=0)</formula>
    </cfRule>
  </conditionalFormatting>
  <conditionalFormatting sqref="H22">
    <cfRule type="expression" dxfId="18" priority="31">
      <formula>AND($G$16="Bruttostundenlohn+Wochenstunden (optionale Berechnung)",$H$20=0)</formula>
    </cfRule>
  </conditionalFormatting>
  <conditionalFormatting sqref="J24">
    <cfRule type="expression" dxfId="17" priority="23">
      <formula>AND($G$16="Bruttostundenlohn+Monatsstunden (optionale Berechnung)",$J$20=0)</formula>
    </cfRule>
  </conditionalFormatting>
  <conditionalFormatting sqref="K24">
    <cfRule type="expression" dxfId="16" priority="24">
      <formula>AND($G$16="Bruttostundenlohn+Monatsstunden (optionale Berechnung)",$L$20=0)</formula>
    </cfRule>
  </conditionalFormatting>
  <conditionalFormatting sqref="G24">
    <cfRule type="expression" dxfId="15" priority="25">
      <formula>AND($G$16="Bruttostundenlohn+Wochenstunden (optionale Berechnung)",$G$20=0)</formula>
    </cfRule>
  </conditionalFormatting>
  <conditionalFormatting sqref="H24">
    <cfRule type="expression" dxfId="14" priority="26">
      <formula>AND($G$16="Bruttostundenlohn+Wochenstunden (optionale Berechnung)",$H$20=0)</formula>
    </cfRule>
  </conditionalFormatting>
  <conditionalFormatting sqref="J25">
    <cfRule type="expression" dxfId="13" priority="18">
      <formula>AND($G$16="Bruttostundenlohn+Monatsstunden (optionale Berechnung)",$J$20=0)</formula>
    </cfRule>
  </conditionalFormatting>
  <conditionalFormatting sqref="K25">
    <cfRule type="expression" dxfId="12" priority="19">
      <formula>AND($G$16="Bruttostundenlohn+Monatsstunden (optionale Berechnung)",$L$20=0)</formula>
    </cfRule>
  </conditionalFormatting>
  <conditionalFormatting sqref="G25">
    <cfRule type="expression" dxfId="11" priority="20">
      <formula>AND($G$16="Bruttostundenlohn+Wochenstunden (optionale Berechnung)",$G$20=0)</formula>
    </cfRule>
  </conditionalFormatting>
  <conditionalFormatting sqref="H25">
    <cfRule type="expression" dxfId="10" priority="21">
      <formula>AND($G$16="Bruttostundenlohn+Wochenstunden (optionale Berechnung)",$H$20=0)</formula>
    </cfRule>
  </conditionalFormatting>
  <conditionalFormatting sqref="L31">
    <cfRule type="cellIs" dxfId="9" priority="16" operator="equal">
      <formula>0</formula>
    </cfRule>
  </conditionalFormatting>
  <conditionalFormatting sqref="L55">
    <cfRule type="cellIs" dxfId="8" priority="3" operator="equal">
      <formula>0</formula>
    </cfRule>
  </conditionalFormatting>
  <conditionalFormatting sqref="J55">
    <cfRule type="cellIs" dxfId="7" priority="4" operator="equal">
      <formula>0</formula>
    </cfRule>
  </conditionalFormatting>
  <conditionalFormatting sqref="J65">
    <cfRule type="cellIs" dxfId="6" priority="2" operator="equal">
      <formula>0</formula>
    </cfRule>
  </conditionalFormatting>
  <conditionalFormatting sqref="J45">
    <cfRule type="cellIs" dxfId="5" priority="5" operator="equal">
      <formula>0</formula>
    </cfRule>
  </conditionalFormatting>
  <conditionalFormatting sqref="L45">
    <cfRule type="cellIs" dxfId="4" priority="7" operator="equal">
      <formula>0</formula>
    </cfRule>
  </conditionalFormatting>
  <conditionalFormatting sqref="L33">
    <cfRule type="cellIs" dxfId="3" priority="6" operator="equal">
      <formula>0</formula>
    </cfRule>
  </conditionalFormatting>
  <conditionalFormatting sqref="L65">
    <cfRule type="cellIs" dxfId="2" priority="1" operator="equal">
      <formula>0</formula>
    </cfRule>
  </conditionalFormatting>
  <conditionalFormatting sqref="K6">
    <cfRule type="expression" dxfId="1" priority="43">
      <formula>AND($A$6="Arbeitsvertrag unbefristet",$K$6&lt;&gt;0)</formula>
    </cfRule>
    <cfRule type="expression" dxfId="0" priority="57">
      <formula>AND($A$6 ="Arbeitsvertrag befristet",$K$6=0)</formula>
    </cfRule>
  </conditionalFormatting>
  <dataValidations count="6">
    <dataValidation type="list" allowBlank="1" showInputMessage="1" showErrorMessage="1" sqref="C8:G8" xr:uid="{00000000-0002-0000-0100-000000000000}">
      <formula1>"!!!Auswahl Vorförderung!!!,keine Vorförderung gegeben,Vorförderung Soziale Teilhabe,Vorförderung §16e SGB II (Fassung bis 31.12.2018),Vorföderung §16i SGB II"</formula1>
    </dataValidation>
    <dataValidation type="list" allowBlank="1" showInputMessage="1" showErrorMessage="1" sqref="A6:C6" xr:uid="{00000000-0002-0000-0100-000001000000}">
      <formula1>"!!!Auswahl Arbeitsvertrag!!!,Arbeitsvertrag befristet,Arbeitsvertrag unbefristet"</formula1>
    </dataValidation>
    <dataValidation type="list" allowBlank="1" showInputMessage="1" showErrorMessage="1" sqref="G16:M16 F17:K17" xr:uid="{00000000-0002-0000-0100-000002000000}">
      <formula1>"!!!Auswahl Lohnangabe!!!,Bruttolohn als Monatslohn,Bruttostundenlohn+Monatsstunden (optionale Berechnung),Bruttostundenlohn+Wochenstunden (optionale Berechnung)"</formula1>
    </dataValidation>
    <dataValidation type="list" allowBlank="1" showInputMessage="1" showErrorMessage="1" sqref="I30" xr:uid="{00000000-0002-0000-0100-000003000000}">
      <formula1>"!!!Bitte Auswahl treffen!!!,Ein Erwachsener ohne Kind (500€),Ein Erwachsener mit Kind (600€),Zwei Erwachsene (700€)"</formula1>
    </dataValidation>
    <dataValidation type="list" allowBlank="1" showInputMessage="1" showErrorMessage="1" sqref="D68:D73 D48:D53 D58:D63 D36:D41" xr:uid="{00000000-0002-0000-0100-000004000000}">
      <formula1>"anteilig"</formula1>
    </dataValidation>
    <dataValidation type="list" allowBlank="1" showInputMessage="1" showErrorMessage="1" sqref="G29:K29" xr:uid="{00000000-0002-0000-0100-000005000000}">
      <formula1>$Z$1:$Z$4</formula1>
    </dataValidation>
  </dataValidations>
  <pageMargins left="0.19685039370078741" right="0.19685039370078741" top="0.59055118110236227" bottom="0.15748031496062992" header="0" footer="0"/>
  <pageSetup paperSize="9" scale="70" fitToHeight="0" orientation="landscape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prosozial</vt:lpstr>
      <vt:lpstr>Tabelle1</vt:lpstr>
    </vt:vector>
  </TitlesOfParts>
  <Company>Landkreis Göttingen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Stralucke, Carsten</dc:creator>
  <cp:lastModifiedBy>Krebs, Katharina</cp:lastModifiedBy>
  <cp:lastPrinted>2019-03-26T07:15:33Z</cp:lastPrinted>
  <dcterms:created xsi:type="dcterms:W3CDTF">2019-01-31T08:41:16Z</dcterms:created>
  <dcterms:modified xsi:type="dcterms:W3CDTF">2024-10-22T12:02:57Z</dcterms:modified>
</cp:coreProperties>
</file>